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23"/>
  <workbookPr/>
  <mc:AlternateContent xmlns:mc="http://schemas.openxmlformats.org/markup-compatibility/2006">
    <mc:Choice Requires="x15">
      <x15ac:absPath xmlns:x15ac="http://schemas.microsoft.com/office/spreadsheetml/2010/11/ac" url="/Users/liebrock/Documents/NMT/Graduate Dean/Grad Stipends/"/>
    </mc:Choice>
  </mc:AlternateContent>
  <xr:revisionPtr revIDLastSave="0" documentId="10_ncr:8100000_{E8737BDE-F787-2A49-96CF-0C4827CE2092}" xr6:coauthVersionLast="34" xr6:coauthVersionMax="34" xr10:uidLastSave="{00000000-0000-0000-0000-000000000000}"/>
  <bookViews>
    <workbookView xWindow="280" yWindow="480" windowWidth="28800" windowHeight="16960" activeTab="2" xr2:uid="{00000000-000D-0000-FFFF-FFFF00000000}"/>
  </bookViews>
  <sheets>
    <sheet name="Contract Information" sheetId="3" r:id="rId1"/>
    <sheet name="Cover" sheetId="5" r:id="rId2"/>
    <sheet name="Contract" sheetId="4" r:id="rId3"/>
  </sheets>
  <definedNames>
    <definedName name="_xlnm.Print_Area" localSheetId="2">Contract!$A$1:$DY$69</definedName>
    <definedName name="_xlnm.Print_Area" localSheetId="0">'Contract Information'!$A$1:$D$85</definedName>
    <definedName name="_xlnm.Print_Area" localSheetId="1">Cover!$A$1:$DV$59</definedName>
  </definedNames>
  <calcPr calcId="162913"/>
</workbook>
</file>

<file path=xl/calcChain.xml><?xml version="1.0" encoding="utf-8"?>
<calcChain xmlns="http://schemas.openxmlformats.org/spreadsheetml/2006/main">
  <c r="DK34" i="4" l="1"/>
  <c r="DR32" i="4"/>
  <c r="DR30" i="4"/>
  <c r="DR28" i="4"/>
  <c r="DR26" i="4"/>
  <c r="DR24" i="4"/>
  <c r="DR22" i="4"/>
  <c r="DC22" i="4" l="1"/>
  <c r="EI34" i="4"/>
  <c r="EH34" i="4" s="1"/>
  <c r="EH21" i="4"/>
  <c r="EH24" i="4" s="1"/>
  <c r="DC32" i="4"/>
  <c r="EK20" i="4"/>
  <c r="EI17" i="4"/>
  <c r="EI20" i="4"/>
  <c r="EJ20" i="4"/>
  <c r="EL20" i="4" s="1"/>
  <c r="EK21" i="4"/>
  <c r="EI21" i="4"/>
  <c r="EJ21" i="4"/>
  <c r="EL21" i="4" s="1"/>
  <c r="EK22" i="4"/>
  <c r="EL22" i="4" s="1"/>
  <c r="EI22" i="4"/>
  <c r="EJ22" i="4"/>
  <c r="DD2" i="4"/>
  <c r="EI7" i="4"/>
  <c r="EJ7" i="4"/>
  <c r="EK7" i="4"/>
  <c r="K9" i="4"/>
  <c r="CR9" i="4"/>
  <c r="P11" i="4"/>
  <c r="AB11" i="4"/>
  <c r="BT11" i="4"/>
  <c r="CC11" i="4"/>
  <c r="CK11" i="4"/>
  <c r="CX11" i="4"/>
  <c r="DF11" i="4"/>
  <c r="DT11" i="4"/>
  <c r="P14" i="4"/>
  <c r="AB14" i="4"/>
  <c r="AO14" i="4"/>
  <c r="BC14" i="4"/>
  <c r="BQ14" i="4"/>
  <c r="CG14" i="4"/>
  <c r="P17" i="4"/>
  <c r="BB17" i="4"/>
  <c r="BF17" i="4"/>
  <c r="CS17" i="4"/>
  <c r="A22" i="4"/>
  <c r="K22" i="4"/>
  <c r="AQ22" i="4"/>
  <c r="CC22" i="4"/>
  <c r="CQ22" i="4"/>
  <c r="A24" i="4"/>
  <c r="F24" i="4"/>
  <c r="K24" i="4"/>
  <c r="AQ24" i="4"/>
  <c r="CC24" i="4"/>
  <c r="CQ24" i="4"/>
  <c r="DC24" i="4"/>
  <c r="A26" i="4"/>
  <c r="F26" i="4"/>
  <c r="K26" i="4"/>
  <c r="AQ26" i="4"/>
  <c r="CC26" i="4"/>
  <c r="CQ26" i="4"/>
  <c r="DC26" i="4"/>
  <c r="A28" i="4"/>
  <c r="F28" i="4"/>
  <c r="K28" i="4"/>
  <c r="AQ28" i="4"/>
  <c r="CC28" i="4"/>
  <c r="CQ28" i="4"/>
  <c r="DC28" i="4"/>
  <c r="A30" i="4"/>
  <c r="F30" i="4"/>
  <c r="K30" i="4"/>
  <c r="AQ30" i="4"/>
  <c r="CC30" i="4"/>
  <c r="CQ30" i="4"/>
  <c r="DC30" i="4"/>
  <c r="K32" i="4"/>
  <c r="AQ32" i="4"/>
  <c r="CC32" i="4"/>
  <c r="CQ32" i="4"/>
  <c r="A39" i="4"/>
  <c r="T8" i="5"/>
  <c r="L10" i="5"/>
  <c r="X10" i="5"/>
  <c r="BU10" i="5"/>
  <c r="CJ10" i="5"/>
  <c r="AC12" i="5"/>
  <c r="Q14" i="5"/>
  <c r="Q57" i="5"/>
  <c r="BD57" i="5"/>
  <c r="T59" i="5"/>
  <c r="EL24" i="4" l="1"/>
</calcChain>
</file>

<file path=xl/sharedStrings.xml><?xml version="1.0" encoding="utf-8"?>
<sst xmlns="http://schemas.openxmlformats.org/spreadsheetml/2006/main" count="233" uniqueCount="163">
  <si>
    <t>Classes to be taught?</t>
  </si>
  <si>
    <t>ex.: "Erth 102 &amp; Phys 121</t>
  </si>
  <si>
    <r>
      <t xml:space="preserve">Total amount of contract (base stipend </t>
    </r>
    <r>
      <rPr>
        <b/>
        <sz val="10"/>
        <rFont val="Arial"/>
        <family val="2"/>
      </rPr>
      <t>including tuition</t>
    </r>
    <r>
      <rPr>
        <sz val="10"/>
        <rFont val="Arial"/>
        <family val="2"/>
      </rPr>
      <t>)</t>
    </r>
  </si>
  <si>
    <t>This is the data entry worksheet for NMT graduate assistantship contracts.  The actual contract and the contract cover sheet are located on worksheets #2 and #3 respectively.  Entries made in is the "Entry" column will be displayed on the contract in the appropriate locations.  Where the "Item" can use clarification, that is provided in the "Explanation column to the right of the Entry column.</t>
  </si>
  <si>
    <r>
      <t xml:space="preserve">Effective date for new contracts is the start date for Effort Performed or following the date of last signature </t>
    </r>
    <r>
      <rPr>
        <b/>
        <i/>
        <sz val="9"/>
        <rFont val="Arial"/>
        <family val="2"/>
      </rPr>
      <t>whichever is later</t>
    </r>
    <r>
      <rPr>
        <sz val="9"/>
        <rFont val="Arial"/>
        <family val="2"/>
      </rPr>
      <t>.  If previous contract is terminating early, attach a Graduate Assistantship Contract Cancellation form to this contract.</t>
    </r>
  </si>
  <si>
    <t>(PI Approval required)</t>
  </si>
  <si>
    <t>Student Acceptance</t>
  </si>
  <si>
    <t>Teaching Assistantships funded from TA budgets only:  List TA First (in Fund #1).  Use subsequent lines for RAs.</t>
  </si>
  <si>
    <t>TA from TA budgets only</t>
  </si>
  <si>
    <t>Is this a teaching assistantship funded from departmental TA budget?  Enter "TA" or leave blank if RA.</t>
  </si>
  <si>
    <t xml:space="preserve">Email: </t>
  </si>
  <si>
    <t>Campus Box #:</t>
  </si>
  <si>
    <t>Contract Data Entry Worksheet</t>
  </si>
  <si>
    <t>major department of the student</t>
  </si>
  <si>
    <t>work supervisor (not necessarily the advisor)</t>
  </si>
  <si>
    <t>900******</t>
  </si>
  <si>
    <t>List backup account for accounts that may terminate before the end of this contract or other information related to the implementation of this contract.</t>
  </si>
  <si>
    <t>Tuition</t>
  </si>
  <si>
    <t>Insert the letter "y" if this is a ¼-time (10 hr/wk) appointment</t>
  </si>
  <si>
    <t>as you wish it to appear</t>
  </si>
  <si>
    <t>%</t>
  </si>
  <si>
    <r>
      <t>Insert the number of hours per week if between ¼</t>
    </r>
    <r>
      <rPr>
        <sz val="9"/>
        <color indexed="10"/>
        <rFont val="Arial"/>
        <family val="2"/>
      </rPr>
      <t>- and ½</t>
    </r>
    <r>
      <rPr>
        <sz val="10"/>
        <color indexed="10"/>
        <rFont val="Arial"/>
        <family val="2"/>
      </rPr>
      <t>-time appointment or for summer full-time appointments for domestic students</t>
    </r>
  </si>
  <si>
    <t>New?  Yes = 'Y'</t>
  </si>
  <si>
    <t>Revised?  Yes = 'Y'</t>
  </si>
  <si>
    <t>MS I?  Yes = 'Y'</t>
  </si>
  <si>
    <t>MS II?  Yes = 'Y'</t>
  </si>
  <si>
    <t>PhD I?  Yes = 'Y'</t>
  </si>
  <si>
    <t>PhD II?  Yes = 'Y'</t>
  </si>
  <si>
    <t>*PhD III?  Yes = 'Y'</t>
  </si>
  <si>
    <t>*PhD IV?  Yes = 'Y'</t>
  </si>
  <si>
    <t>20 hrs/wk (½-time)  Yes = 'Y'</t>
  </si>
  <si>
    <t>10 hrs/wk (¼-time)  Yes = 'Y'</t>
  </si>
  <si>
    <t>Fall Semester (enter year)</t>
  </si>
  <si>
    <t>Spring Semester (enter year)</t>
  </si>
  <si>
    <t>Summer Session (enter year)</t>
  </si>
  <si>
    <t>Student's Banner ID Number</t>
  </si>
  <si>
    <t>Student's email address</t>
  </si>
  <si>
    <t>Student's C/S Box #</t>
  </si>
  <si>
    <t>just the digits (e.g. "2766")</t>
  </si>
  <si>
    <t>semester</t>
  </si>
  <si>
    <t>resident tuition</t>
  </si>
  <si>
    <t>tuition</t>
  </si>
  <si>
    <t>Total</t>
  </si>
  <si>
    <t>Grad Office use</t>
  </si>
  <si>
    <t>Business Office</t>
  </si>
  <si>
    <t>Other - specify hours/week</t>
  </si>
  <si>
    <t>appt. level</t>
  </si>
  <si>
    <r>
      <t>Select one</t>
    </r>
    <r>
      <rPr>
        <sz val="10"/>
        <rFont val="Arial"/>
        <family val="2"/>
      </rPr>
      <t xml:space="preserve"> - Total assistantship appointment for this contract.</t>
    </r>
  </si>
  <si>
    <t>A new contract for a period not overlapping with a precious contract.</t>
  </si>
  <si>
    <t>A revision (change in duration and/or amount) of a contract already in force?</t>
  </si>
  <si>
    <t>Place the letter "Y" in column if applicable.  * Must have advanced to candidacy</t>
  </si>
  <si>
    <t>Place the letter "Y" in column if applicable.</t>
  </si>
  <si>
    <t>Place the letter "Y" in the applicable column.  * Must have advanced to candidacy</t>
  </si>
  <si>
    <t>TA Hours per week</t>
  </si>
  <si>
    <t>GRADUATE ASSISTANTSHIP CONTRACT</t>
  </si>
  <si>
    <t>Student Name:</t>
  </si>
  <si>
    <t>Type:</t>
  </si>
  <si>
    <t>Academic Department:</t>
  </si>
  <si>
    <t>Academic Department</t>
  </si>
  <si>
    <t>General</t>
  </si>
  <si>
    <t>Supervisor:</t>
  </si>
  <si>
    <t xml:space="preserve">We are pleased to offer you an appointment as a Graduate Assistant. </t>
  </si>
  <si>
    <t xml:space="preserve">Please be advised before signing this contract of the following terms. </t>
  </si>
  <si>
    <t>• Research Assistantships are dependent upon grants and contracts in force during the period of the assistantship.</t>
  </si>
  <si>
    <t>• The hours a graduate student registers for must be upper division classes (300 level or above).  Any exceptions to this must have prior written approval of the Dean of Graduate Studies.</t>
  </si>
  <si>
    <t>• You may not accept additional employment without the express prior permission of the Dean of Graduate Studies.  Students holding assistantships may not work more than 20 hours per week during spring &amp; fall academic semesters. Students on either an F-1 or J-1 student visa may not work more than 20 hours a week while school is in session during spring, summer or fall.</t>
  </si>
  <si>
    <t>• Stipends are awarded in return for a contribution to the department or research project.  They are not granted for study on dissertation or thesis work alone.</t>
  </si>
  <si>
    <t>• All contracts terminate at the completion of your degree program, leaving of your degree program, or the contract termination date, whichever occurs first.  This contract may also be terminated if you fail to perform satisfactorily either scholastically (below 3.0 GPA) or as an assistant (based on your performance appraisal).  Your contract will be terminated if you drop below full-time enrollment.</t>
  </si>
  <si>
    <t>I have fully read and accept this assistantship offer and agree to observe the terms and conditions above.</t>
  </si>
  <si>
    <t>Signature:</t>
  </si>
  <si>
    <t>Banner ID#:</t>
  </si>
  <si>
    <t>TA</t>
  </si>
  <si>
    <t>RA</t>
  </si>
  <si>
    <t>Amount</t>
  </si>
  <si>
    <t>Name:</t>
  </si>
  <si>
    <t>Contract:</t>
  </si>
  <si>
    <t>Department Chair</t>
  </si>
  <si>
    <t>Dean of Graduate Studies</t>
  </si>
  <si>
    <t>Payroll Office Use only</t>
  </si>
  <si>
    <t>GRADUATE ASSISTANTSHIP APPOINTMENT FORM</t>
  </si>
  <si>
    <t>Level:</t>
  </si>
  <si>
    <t>Classes (if TA)</t>
  </si>
  <si>
    <t>check applicable</t>
  </si>
  <si>
    <t>APPROVALS: (COLLECT ALL REQUIRED SIGNATURES BEFORE SUBMITTING TO  THE GRADUATE OFFICE)</t>
  </si>
  <si>
    <t>Additional Information:</t>
  </si>
  <si>
    <t>For:</t>
  </si>
  <si>
    <t>Division Head ***</t>
  </si>
  <si>
    <t>Supervisor</t>
  </si>
  <si>
    <t>First Name of Student</t>
  </si>
  <si>
    <t>Last Name of Student</t>
  </si>
  <si>
    <t>Item</t>
  </si>
  <si>
    <t>Entry</t>
  </si>
  <si>
    <t>Banner ID #:</t>
  </si>
  <si>
    <t>r</t>
  </si>
  <si>
    <t>New</t>
  </si>
  <si>
    <t>Revised</t>
  </si>
  <si>
    <t>Term:</t>
  </si>
  <si>
    <t>Ö</t>
  </si>
  <si>
    <t>Select One</t>
  </si>
  <si>
    <t>Fall</t>
  </si>
  <si>
    <t>Apply all that are appropriate</t>
  </si>
  <si>
    <t>Spring</t>
  </si>
  <si>
    <t>Summer</t>
  </si>
  <si>
    <t>Terms:</t>
  </si>
  <si>
    <t>Top Line:</t>
  </si>
  <si>
    <t>(all that apply)</t>
  </si>
  <si>
    <t>(select one)</t>
  </si>
  <si>
    <t>PhD I</t>
  </si>
  <si>
    <t>PhD II</t>
  </si>
  <si>
    <t>MS II</t>
  </si>
  <si>
    <t>Section</t>
  </si>
  <si>
    <t>Explanation</t>
  </si>
  <si>
    <t>Select one</t>
  </si>
  <si>
    <t>MS I</t>
  </si>
  <si>
    <t>(*PhD levels III and IV are available only after candidacy)</t>
  </si>
  <si>
    <t>*PhD III</t>
  </si>
  <si>
    <t>*PhD IV</t>
  </si>
  <si>
    <t>20 hrs/wk (½-time)</t>
  </si>
  <si>
    <t>10 hrs/wk (¼-time)</t>
  </si>
  <si>
    <t>Insert the letter "y" if this is a ½-time (20 hr/wk) appointment</t>
  </si>
  <si>
    <t>hrs/wk</t>
  </si>
  <si>
    <t>**Effort Performed</t>
  </si>
  <si>
    <t>Start Date</t>
  </si>
  <si>
    <t>End Date</t>
  </si>
  <si>
    <t>Classes if TA?</t>
  </si>
  <si>
    <t>TA or RA?</t>
  </si>
  <si>
    <t>Fund/Index - Account</t>
  </si>
  <si>
    <t>Effort Start Date</t>
  </si>
  <si>
    <t>Effort End Date</t>
  </si>
  <si>
    <t>"TA" or "RA"</t>
  </si>
  <si>
    <t>Fund to be charged for this portion of the assistantship</t>
  </si>
  <si>
    <t>Fund #1</t>
  </si>
  <si>
    <t>Fund #2</t>
  </si>
  <si>
    <t>Fund #3</t>
  </si>
  <si>
    <t>Fund #4</t>
  </si>
  <si>
    <t>Fund #5</t>
  </si>
  <si>
    <t>ex.: "Erth 102 &amp; Phys 121 (if this a TA)</t>
  </si>
  <si>
    <t>Total  $</t>
  </si>
  <si>
    <t>*** if applicable</t>
  </si>
  <si>
    <t>First Pay date:</t>
  </si>
  <si>
    <t>Total Number of Pay Periods:</t>
  </si>
  <si>
    <t>Last Pay date:</t>
  </si>
  <si>
    <t>Stipend per pay period:</t>
  </si>
  <si>
    <t>Date:</t>
  </si>
  <si>
    <t xml:space="preserve">** Start and end dates of Effort Performed may not always coincide with the start and end date of payments made due to the manner in which payment is allocated by the payroll system.  </t>
  </si>
  <si>
    <t>NEW MEXICO INSTITUTE OF MINING AND TECHNOLOGY</t>
  </si>
  <si>
    <t>I9 Start Date:</t>
  </si>
  <si>
    <t xml:space="preserve"> </t>
  </si>
  <si>
    <r>
      <t>Budget &amp; Analysis</t>
    </r>
    <r>
      <rPr>
        <sz val="8"/>
        <rFont val="Arial"/>
        <family val="2"/>
      </rPr>
      <t xml:space="preserve"> (US / Perm Res)</t>
    </r>
  </si>
  <si>
    <t xml:space="preserve">Date: </t>
  </si>
  <si>
    <r>
      <t>Controller</t>
    </r>
    <r>
      <rPr>
        <sz val="8"/>
        <rFont val="Arial"/>
        <family val="2"/>
      </rPr>
      <t xml:space="preserve"> (International)</t>
    </r>
  </si>
  <si>
    <t>Students are to sign contracts in the Center for Graduate Studies in the presence of Staff</t>
  </si>
  <si>
    <t>• All contracts are subject to the availability of funds.  For resident tuition to be awarded, contracts must be written for at least 10 hours a week and must begin before the last day to drop classes and run through finals week.</t>
  </si>
  <si>
    <t>Does this contract cover the Fall Semester?  If so input year (ex.: 2018)</t>
  </si>
  <si>
    <t>Does this contract cover the Spring Semester?  If so input year (ex.: 2019)</t>
  </si>
  <si>
    <t>Does this contract cover the Summer Session?  If so input year (ex.: 2019)</t>
  </si>
  <si>
    <t>1/2-time = 20; 1/4-time = 10; or Other = 11 to 19</t>
  </si>
  <si>
    <t>ex.:  05/15/19</t>
  </si>
  <si>
    <t>ex.:  08/15/18 - make sure that this date is a payroll start date; check with payroll office.</t>
  </si>
  <si>
    <r>
      <t>• You must be registered as a full time graduate student (</t>
    </r>
    <r>
      <rPr>
        <b/>
        <sz val="9"/>
        <rFont val="Arial"/>
        <family val="2"/>
      </rPr>
      <t>12 credit hours per semester fall and spring and 6 credit hours during summer not including lower division courses</t>
    </r>
    <r>
      <rPr>
        <sz val="9"/>
        <rFont val="Arial"/>
        <family val="2"/>
      </rPr>
      <t>, except those with a lower division course waiver from CGS).</t>
    </r>
  </si>
  <si>
    <r>
      <t xml:space="preserve">• Effective date for new contracts is the start date for Effort Performed or following the date of last signature </t>
    </r>
    <r>
      <rPr>
        <b/>
        <i/>
        <sz val="9"/>
        <rFont val="Arial"/>
        <family val="2"/>
      </rPr>
      <t>whichever is later</t>
    </r>
    <r>
      <rPr>
        <sz val="9"/>
        <rFont val="Arial"/>
        <family val="2"/>
      </rPr>
      <t>.  Your pay period stipend is based on your total contract dollar amount and the number of pay periods in the length of the contract.  Your first check will be issued based on paperwork deadline dates and pay period pay dates.</t>
    </r>
  </si>
  <si>
    <t xml:space="preserve">• Intellectual property developed under this contract belongs to New Mexico Tech and by signing this document I hereby assign all rights title and interest to Intellectual Property owned by NMT to the NMTURPC; See http://www.nmt.edu/leadership/docs/policies/NMT_IP_Policy.pdf for full details. </t>
  </si>
  <si>
    <t xml:space="preserve">• Any graduate student failing to complete the length or terms of this contract forfeits his/her rights to obtain a replacement or new contract for the same term.  Your right of appeal is taken before the dean of graduate students, the advisor for the uncompleted contract and the proposed new advisor.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</si>
</sst>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quot;$&quot;#,##0"/>
    <numFmt numFmtId="167" formatCode="m/d/yy;@"/>
  </numFmts>
  <fonts count="21" x14ac:knownFonts="1">
    <font>
      <sz val="10"/>
      <name val="Arial"/>
      <family val="2"/>
    </font>
    <font>
      <sz val="10"/>
      <name val="Arial"/>
      <family val="2"/>
    </font>
    <font>
      <b/>
      <sz val="10"/>
      <name val="Arial"/>
      <family val="2"/>
    </font>
    <font>
      <sz val="8"/>
      <name val="Arial"/>
      <family val="2"/>
    </font>
    <font>
      <sz val="12"/>
      <name val="Wingdings"/>
      <charset val="2"/>
    </font>
    <font>
      <sz val="12"/>
      <name val="Arial"/>
      <family val="2"/>
    </font>
    <font>
      <sz val="6"/>
      <name val="Arial"/>
      <family val="2"/>
    </font>
    <font>
      <sz val="11"/>
      <name val="Arial"/>
      <family val="2"/>
    </font>
    <font>
      <b/>
      <sz val="11"/>
      <name val="Arial"/>
      <family val="2"/>
    </font>
    <font>
      <b/>
      <sz val="12"/>
      <name val="Arial"/>
      <family val="2"/>
    </font>
    <font>
      <sz val="10"/>
      <name val="Arial"/>
      <family val="2"/>
    </font>
    <font>
      <b/>
      <i/>
      <sz val="10"/>
      <name val="Arial"/>
      <family val="2"/>
    </font>
    <font>
      <sz val="9"/>
      <name val="Arial"/>
      <family val="2"/>
    </font>
    <font>
      <b/>
      <u/>
      <sz val="10"/>
      <name val="Arial"/>
      <family val="2"/>
    </font>
    <font>
      <sz val="10"/>
      <color indexed="10"/>
      <name val="Arial"/>
      <family val="2"/>
    </font>
    <font>
      <b/>
      <sz val="10"/>
      <color indexed="10"/>
      <name val="Arial"/>
      <family val="2"/>
    </font>
    <font>
      <sz val="12"/>
      <name val="Arial"/>
      <family val="2"/>
    </font>
    <font>
      <b/>
      <i/>
      <sz val="9"/>
      <name val="Arial"/>
      <family val="2"/>
    </font>
    <font>
      <sz val="9"/>
      <color indexed="10"/>
      <name val="Arial"/>
      <family val="2"/>
    </font>
    <font>
      <u/>
      <sz val="10"/>
      <color indexed="12"/>
      <name val="Arial"/>
      <family val="2"/>
    </font>
    <font>
      <b/>
      <sz val="9"/>
      <name val="Arial"/>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15"/>
        <bgColor indexed="64"/>
      </patternFill>
    </fill>
    <fill>
      <patternFill patternType="solid">
        <fgColor indexed="50"/>
        <bgColor indexed="64"/>
      </patternFill>
    </fill>
    <fill>
      <patternFill patternType="solid">
        <fgColor indexed="56"/>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8">
    <xf numFmtId="0" fontId="0" fillId="0" borderId="0" xfId="0"/>
    <xf numFmtId="0" fontId="0" fillId="0" borderId="0" xfId="0" applyAlignment="1">
      <alignment horizontal="center"/>
    </xf>
    <xf numFmtId="0" fontId="0" fillId="0" borderId="0" xfId="0" applyBorder="1"/>
    <xf numFmtId="0" fontId="0" fillId="0" borderId="1" xfId="0" applyBorder="1"/>
    <xf numFmtId="0" fontId="0" fillId="0" borderId="0" xfId="0" applyAlignment="1">
      <alignment horizontal="left"/>
    </xf>
    <xf numFmtId="0" fontId="2" fillId="0" borderId="0" xfId="0" applyFont="1" applyAlignment="1">
      <alignment horizontal="left"/>
    </xf>
    <xf numFmtId="0" fontId="4" fillId="0" borderId="0" xfId="0" applyFont="1"/>
    <xf numFmtId="0" fontId="4" fillId="0" borderId="0" xfId="0" applyFont="1" applyAlignment="1"/>
    <xf numFmtId="0" fontId="5" fillId="0" borderId="0" xfId="0" applyFont="1" applyAlignment="1"/>
    <xf numFmtId="0" fontId="5" fillId="0" borderId="0" xfId="0" applyFont="1"/>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xf>
    <xf numFmtId="49" fontId="0" fillId="0" borderId="0" xfId="0" applyNumberFormat="1" applyAlignment="1">
      <alignment horizontal="center" vertical="center"/>
    </xf>
    <xf numFmtId="49" fontId="5" fillId="0" borderId="0" xfId="0" applyNumberFormat="1" applyFont="1" applyBorder="1" applyAlignment="1"/>
    <xf numFmtId="0" fontId="2" fillId="0" borderId="0" xfId="0" applyFont="1" applyBorder="1" applyAlignment="1"/>
    <xf numFmtId="1" fontId="0" fillId="0" borderId="0" xfId="0" applyNumberFormat="1"/>
    <xf numFmtId="0" fontId="2" fillId="2" borderId="2" xfId="0" applyFont="1" applyFill="1" applyBorder="1" applyAlignment="1">
      <alignment vertical="center"/>
    </xf>
    <xf numFmtId="0" fontId="9" fillId="2" borderId="2"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3" borderId="2" xfId="0" applyFont="1" applyFill="1" applyBorder="1" applyAlignment="1">
      <alignment vertical="center"/>
    </xf>
    <xf numFmtId="0" fontId="9" fillId="3" borderId="2" xfId="0" applyFont="1" applyFill="1" applyBorder="1" applyAlignment="1">
      <alignment vertical="center"/>
    </xf>
    <xf numFmtId="0" fontId="0" fillId="4" borderId="2" xfId="0" applyFill="1" applyBorder="1" applyAlignment="1">
      <alignment vertical="center"/>
    </xf>
    <xf numFmtId="0" fontId="2" fillId="4" borderId="2" xfId="0" applyFont="1" applyFill="1" applyBorder="1" applyAlignment="1">
      <alignment vertical="center"/>
    </xf>
    <xf numFmtId="0" fontId="9" fillId="4" borderId="2" xfId="0" applyFont="1" applyFill="1" applyBorder="1" applyAlignment="1">
      <alignment vertical="center"/>
    </xf>
    <xf numFmtId="0" fontId="0" fillId="5" borderId="2" xfId="0" applyFill="1" applyBorder="1" applyAlignment="1">
      <alignment vertical="center"/>
    </xf>
    <xf numFmtId="0" fontId="2" fillId="5" borderId="2" xfId="0" applyFont="1" applyFill="1" applyBorder="1" applyAlignment="1">
      <alignment vertical="center"/>
    </xf>
    <xf numFmtId="0" fontId="9" fillId="5" borderId="2" xfId="0" applyFont="1" applyFill="1" applyBorder="1" applyAlignment="1">
      <alignment vertical="center"/>
    </xf>
    <xf numFmtId="0" fontId="2" fillId="6" borderId="2" xfId="0" applyFont="1" applyFill="1" applyBorder="1" applyAlignment="1">
      <alignment vertical="center"/>
    </xf>
    <xf numFmtId="0" fontId="9" fillId="6" borderId="2" xfId="0" applyFont="1" applyFill="1" applyBorder="1" applyAlignment="1">
      <alignment vertical="center"/>
    </xf>
    <xf numFmtId="0" fontId="2" fillId="7" borderId="2" xfId="0" applyFont="1" applyFill="1" applyBorder="1" applyAlignment="1">
      <alignment horizontal="right" vertical="center"/>
    </xf>
    <xf numFmtId="0" fontId="2" fillId="7" borderId="2" xfId="0" applyFont="1" applyFill="1" applyBorder="1" applyAlignment="1">
      <alignment vertical="center"/>
    </xf>
    <xf numFmtId="0" fontId="0" fillId="7" borderId="2" xfId="0" applyFill="1" applyBorder="1" applyAlignment="1">
      <alignment vertical="center"/>
    </xf>
    <xf numFmtId="0" fontId="2" fillId="5" borderId="2" xfId="0" applyFont="1" applyFill="1" applyBorder="1" applyAlignment="1">
      <alignment horizontal="right" vertical="center"/>
    </xf>
    <xf numFmtId="0" fontId="2" fillId="8" borderId="2" xfId="0" applyFont="1" applyFill="1" applyBorder="1" applyAlignment="1">
      <alignment horizontal="right" vertical="center"/>
    </xf>
    <xf numFmtId="0" fontId="2" fillId="8" borderId="2" xfId="0" applyFont="1" applyFill="1" applyBorder="1" applyAlignment="1">
      <alignment vertical="center"/>
    </xf>
    <xf numFmtId="0" fontId="0" fillId="8" borderId="2" xfId="0" applyFill="1" applyBorder="1" applyAlignment="1">
      <alignment vertical="center"/>
    </xf>
    <xf numFmtId="0" fontId="2" fillId="9" borderId="2" xfId="0" applyFont="1" applyFill="1" applyBorder="1" applyAlignment="1">
      <alignment horizontal="right" vertical="center"/>
    </xf>
    <xf numFmtId="0" fontId="2" fillId="9" borderId="2" xfId="0" applyFont="1" applyFill="1" applyBorder="1" applyAlignment="1">
      <alignment vertical="center"/>
    </xf>
    <xf numFmtId="0" fontId="0" fillId="9" borderId="2" xfId="0" applyFill="1" applyBorder="1" applyAlignment="1">
      <alignment vertical="center"/>
    </xf>
    <xf numFmtId="0" fontId="2" fillId="10" borderId="2" xfId="0" applyFont="1" applyFill="1" applyBorder="1" applyAlignment="1">
      <alignment horizontal="right" vertical="center"/>
    </xf>
    <xf numFmtId="0" fontId="2" fillId="10" borderId="2" xfId="0" applyFont="1" applyFill="1" applyBorder="1" applyAlignment="1">
      <alignment vertical="center"/>
    </xf>
    <xf numFmtId="0" fontId="0" fillId="10" borderId="2" xfId="0" applyFill="1" applyBorder="1" applyAlignment="1">
      <alignment vertical="center"/>
    </xf>
    <xf numFmtId="166" fontId="0" fillId="0" borderId="0" xfId="0" applyNumberFormat="1" applyAlignment="1">
      <alignment horizontal="center"/>
    </xf>
    <xf numFmtId="0" fontId="0" fillId="0" borderId="0" xfId="0" applyAlignment="1"/>
    <xf numFmtId="0" fontId="0" fillId="0" borderId="0" xfId="0" applyAlignment="1">
      <alignment wrapText="1"/>
    </xf>
    <xf numFmtId="0" fontId="8" fillId="0" borderId="0" xfId="0" applyFont="1"/>
    <xf numFmtId="0" fontId="8" fillId="0" borderId="0" xfId="0" applyFont="1" applyAlignment="1"/>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0" fontId="2" fillId="0" borderId="0" xfId="0" applyFont="1" applyBorder="1" applyAlignment="1">
      <alignment horizontal="center" vertical="center"/>
    </xf>
    <xf numFmtId="0" fontId="9" fillId="0" borderId="2" xfId="0" applyFont="1" applyBorder="1" applyAlignment="1">
      <alignment horizontal="left" vertical="center"/>
    </xf>
    <xf numFmtId="0" fontId="2" fillId="6" borderId="2" xfId="0" applyFont="1" applyFill="1" applyBorder="1" applyAlignment="1">
      <alignment horizontal="left" vertical="center"/>
    </xf>
    <xf numFmtId="0" fontId="2" fillId="11" borderId="2" xfId="0" applyFont="1" applyFill="1" applyBorder="1" applyAlignment="1">
      <alignment horizontal="left" vertical="center"/>
    </xf>
    <xf numFmtId="49" fontId="10" fillId="0" borderId="0" xfId="0" applyNumberFormat="1" applyFont="1" applyAlignment="1">
      <alignment horizontal="center" vertical="center"/>
    </xf>
    <xf numFmtId="0" fontId="7" fillId="0" borderId="0" xfId="0" applyFont="1" applyAlignment="1"/>
    <xf numFmtId="49" fontId="10" fillId="6" borderId="2" xfId="0" applyNumberFormat="1" applyFont="1" applyFill="1" applyBorder="1" applyAlignment="1" applyProtection="1">
      <alignment horizontal="center" vertical="center"/>
      <protection locked="0"/>
    </xf>
    <xf numFmtId="49" fontId="10" fillId="11" borderId="2" xfId="0" applyNumberFormat="1" applyFont="1" applyFill="1" applyBorder="1" applyAlignment="1" applyProtection="1">
      <alignment horizontal="center" vertical="center"/>
      <protection locked="0"/>
    </xf>
    <xf numFmtId="49" fontId="10" fillId="4" borderId="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5" borderId="2" xfId="0" applyNumberFormat="1" applyFont="1" applyFill="1" applyBorder="1" applyAlignment="1" applyProtection="1">
      <alignment horizontal="center" vertical="center"/>
      <protection locked="0"/>
    </xf>
    <xf numFmtId="49" fontId="10" fillId="7" borderId="2" xfId="0" applyNumberFormat="1" applyFont="1" applyFill="1" applyBorder="1" applyAlignment="1" applyProtection="1">
      <alignment horizontal="center" vertical="center"/>
      <protection locked="0"/>
    </xf>
    <xf numFmtId="165" fontId="10" fillId="7" borderId="2" xfId="0" applyNumberFormat="1" applyFont="1" applyFill="1" applyBorder="1" applyAlignment="1" applyProtection="1">
      <alignment horizontal="center" vertical="center"/>
      <protection locked="0"/>
    </xf>
    <xf numFmtId="166" fontId="10" fillId="7" borderId="2" xfId="0" applyNumberFormat="1" applyFont="1" applyFill="1" applyBorder="1" applyAlignment="1" applyProtection="1">
      <alignment horizontal="center" vertical="center"/>
      <protection locked="0"/>
    </xf>
    <xf numFmtId="49" fontId="10" fillId="10" borderId="2" xfId="0" applyNumberFormat="1" applyFont="1" applyFill="1" applyBorder="1" applyAlignment="1" applyProtection="1">
      <alignment horizontal="center" vertical="center"/>
      <protection locked="0"/>
    </xf>
    <xf numFmtId="165" fontId="10" fillId="10" borderId="2" xfId="0" applyNumberFormat="1" applyFont="1" applyFill="1" applyBorder="1" applyAlignment="1" applyProtection="1">
      <alignment horizontal="center" vertical="center"/>
      <protection locked="0"/>
    </xf>
    <xf numFmtId="166" fontId="10" fillId="10" borderId="2" xfId="0" applyNumberFormat="1" applyFont="1" applyFill="1" applyBorder="1" applyAlignment="1" applyProtection="1">
      <alignment horizontal="center" vertical="center"/>
      <protection locked="0"/>
    </xf>
    <xf numFmtId="49" fontId="10" fillId="9" borderId="2" xfId="0" applyNumberFormat="1" applyFont="1" applyFill="1" applyBorder="1" applyAlignment="1" applyProtection="1">
      <alignment horizontal="center" vertical="center"/>
      <protection locked="0"/>
    </xf>
    <xf numFmtId="165" fontId="10" fillId="9" borderId="2" xfId="0" applyNumberFormat="1" applyFont="1" applyFill="1" applyBorder="1" applyAlignment="1" applyProtection="1">
      <alignment horizontal="center" vertical="center"/>
      <protection locked="0"/>
    </xf>
    <xf numFmtId="166" fontId="10" fillId="9" borderId="2" xfId="0" applyNumberFormat="1" applyFont="1" applyFill="1" applyBorder="1" applyAlignment="1" applyProtection="1">
      <alignment horizontal="center" vertical="center"/>
      <protection locked="0"/>
    </xf>
    <xf numFmtId="49" fontId="10" fillId="8" borderId="2" xfId="0" applyNumberFormat="1" applyFont="1" applyFill="1" applyBorder="1" applyAlignment="1" applyProtection="1">
      <alignment horizontal="center" vertical="center"/>
      <protection locked="0"/>
    </xf>
    <xf numFmtId="165" fontId="10" fillId="8" borderId="2" xfId="0" applyNumberFormat="1" applyFont="1" applyFill="1" applyBorder="1" applyAlignment="1" applyProtection="1">
      <alignment horizontal="center" vertical="center"/>
      <protection locked="0"/>
    </xf>
    <xf numFmtId="166" fontId="10" fillId="8" borderId="2" xfId="0" applyNumberFormat="1" applyFont="1" applyFill="1" applyBorder="1" applyAlignment="1" applyProtection="1">
      <alignment horizontal="center" vertical="center"/>
      <protection locked="0"/>
    </xf>
    <xf numFmtId="165" fontId="10" fillId="5" borderId="2" xfId="0" applyNumberFormat="1" applyFont="1" applyFill="1" applyBorder="1" applyAlignment="1" applyProtection="1">
      <alignment horizontal="center" vertical="center"/>
      <protection locked="0"/>
    </xf>
    <xf numFmtId="166" fontId="10" fillId="5" borderId="2" xfId="0" applyNumberFormat="1" applyFont="1" applyFill="1" applyBorder="1" applyAlignment="1" applyProtection="1">
      <alignment horizontal="center" vertical="center"/>
      <protection locked="0"/>
    </xf>
    <xf numFmtId="0" fontId="10" fillId="0" borderId="0" xfId="0" applyFont="1" applyAlignment="1">
      <alignment vertical="top" wrapText="1"/>
    </xf>
    <xf numFmtId="164" fontId="0" fillId="0" borderId="0" xfId="0" applyNumberFormat="1"/>
    <xf numFmtId="0" fontId="0" fillId="0" borderId="2" xfId="0" applyBorder="1"/>
    <xf numFmtId="164" fontId="0" fillId="0" borderId="2" xfId="0" applyNumberFormat="1" applyBorder="1"/>
    <xf numFmtId="2" fontId="0" fillId="0" borderId="0" xfId="0" applyNumberFormat="1"/>
    <xf numFmtId="0" fontId="0" fillId="0" borderId="3" xfId="0" applyBorder="1" applyAlignment="1">
      <alignment vertical="center"/>
    </xf>
    <xf numFmtId="0" fontId="2" fillId="0" borderId="4" xfId="0" applyFont="1" applyBorder="1" applyAlignment="1">
      <alignment vertical="center"/>
    </xf>
    <xf numFmtId="0" fontId="3" fillId="0" borderId="0" xfId="0" applyNumberFormat="1" applyFont="1" applyAlignment="1">
      <alignment vertical="center" wrapText="1"/>
    </xf>
    <xf numFmtId="0" fontId="4" fillId="0" borderId="0" xfId="0" applyFont="1" applyBorder="1" applyAlignment="1"/>
    <xf numFmtId="0" fontId="6" fillId="0" borderId="0" xfId="0" applyFont="1" applyAlignment="1">
      <alignment vertical="top"/>
    </xf>
    <xf numFmtId="0" fontId="5" fillId="0" borderId="0" xfId="0" applyFont="1" applyBorder="1" applyAlignment="1"/>
    <xf numFmtId="0" fontId="9" fillId="0" borderId="0" xfId="0" applyFont="1" applyAlignment="1"/>
    <xf numFmtId="0" fontId="0" fillId="0" borderId="0" xfId="0" applyBorder="1" applyAlignment="1">
      <alignment vertical="top"/>
    </xf>
    <xf numFmtId="0" fontId="3" fillId="0" borderId="0" xfId="0" applyNumberFormat="1" applyFont="1" applyBorder="1" applyAlignment="1">
      <alignment vertical="center" wrapText="1"/>
    </xf>
    <xf numFmtId="0" fontId="0" fillId="0" borderId="0" xfId="0" applyBorder="1" applyAlignment="1"/>
    <xf numFmtId="0" fontId="9" fillId="0" borderId="0" xfId="0" applyFont="1" applyAlignment="1">
      <alignment horizontal="left"/>
    </xf>
    <xf numFmtId="0" fontId="10" fillId="0" borderId="0" xfId="0" applyFont="1" applyBorder="1"/>
    <xf numFmtId="0" fontId="16" fillId="0" borderId="0" xfId="0" applyFont="1" applyBorder="1"/>
    <xf numFmtId="49" fontId="10" fillId="0" borderId="2"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6" borderId="2"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Alignment="1">
      <alignment vertical="center" wrapText="1"/>
    </xf>
    <xf numFmtId="0" fontId="10" fillId="4" borderId="2" xfId="0" applyFont="1" applyFill="1" applyBorder="1" applyAlignment="1">
      <alignment vertical="center" wrapText="1"/>
    </xf>
    <xf numFmtId="0" fontId="10" fillId="2" borderId="2" xfId="0" applyFont="1" applyFill="1" applyBorder="1" applyAlignment="1">
      <alignment vertical="center" wrapText="1"/>
    </xf>
    <xf numFmtId="0" fontId="10" fillId="0" borderId="0" xfId="0" applyFont="1" applyFill="1" applyBorder="1" applyAlignment="1">
      <alignment vertical="center" wrapText="1"/>
    </xf>
    <xf numFmtId="0" fontId="10" fillId="5" borderId="2" xfId="0" applyFont="1" applyFill="1" applyBorder="1" applyAlignment="1">
      <alignment vertical="center" wrapText="1"/>
    </xf>
    <xf numFmtId="0" fontId="10" fillId="6" borderId="2" xfId="0" applyFont="1" applyFill="1" applyBorder="1" applyAlignment="1">
      <alignment vertical="center" wrapText="1"/>
    </xf>
    <xf numFmtId="0" fontId="10" fillId="7" borderId="2" xfId="0" applyFont="1" applyFill="1" applyBorder="1" applyAlignment="1">
      <alignment vertical="center" wrapText="1"/>
    </xf>
    <xf numFmtId="0" fontId="10" fillId="10" borderId="2" xfId="0" applyFont="1" applyFill="1" applyBorder="1" applyAlignment="1">
      <alignment vertical="center" wrapText="1"/>
    </xf>
    <xf numFmtId="0" fontId="10" fillId="9" borderId="2" xfId="0" applyFont="1" applyFill="1" applyBorder="1" applyAlignment="1">
      <alignment vertical="center" wrapText="1"/>
    </xf>
    <xf numFmtId="0" fontId="10" fillId="8" borderId="2" xfId="0" applyFont="1" applyFill="1" applyBorder="1" applyAlignment="1">
      <alignment vertical="center" wrapText="1"/>
    </xf>
    <xf numFmtId="0" fontId="0" fillId="0" borderId="0" xfId="0" applyAlignment="1">
      <alignment vertical="center" wrapText="1"/>
    </xf>
    <xf numFmtId="0" fontId="15" fillId="6" borderId="2" xfId="0" applyFont="1" applyFill="1" applyBorder="1" applyAlignment="1">
      <alignment vertical="center"/>
    </xf>
    <xf numFmtId="0" fontId="14" fillId="6" borderId="2" xfId="0" applyFont="1" applyFill="1" applyBorder="1" applyAlignment="1">
      <alignment vertical="center" wrapText="1"/>
    </xf>
    <xf numFmtId="164" fontId="0" fillId="0" borderId="0" xfId="0" applyNumberFormat="1" applyAlignment="1">
      <alignment horizontal="center"/>
    </xf>
    <xf numFmtId="167" fontId="0" fillId="0" borderId="0" xfId="0" applyNumberFormat="1" applyAlignment="1"/>
    <xf numFmtId="0" fontId="3" fillId="0" borderId="0" xfId="0" applyFont="1" applyAlignment="1">
      <alignment horizontal="left"/>
    </xf>
    <xf numFmtId="0" fontId="0" fillId="0" borderId="1" xfId="0" applyBorder="1" applyAlignment="1"/>
    <xf numFmtId="1" fontId="10" fillId="7" borderId="2" xfId="0" applyNumberFormat="1" applyFont="1" applyFill="1" applyBorder="1" applyAlignment="1" applyProtection="1">
      <alignment horizontal="center" vertical="center"/>
      <protection locked="0"/>
    </xf>
    <xf numFmtId="49" fontId="19" fillId="4" borderId="2" xfId="1" applyNumberFormat="1" applyFill="1" applyBorder="1" applyAlignment="1" applyProtection="1">
      <alignment horizontal="center" vertical="center"/>
      <protection locked="0"/>
    </xf>
    <xf numFmtId="1" fontId="10" fillId="6" borderId="2"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xf>
    <xf numFmtId="49" fontId="10" fillId="0" borderId="0" xfId="0" applyNumberFormat="1" applyFont="1" applyAlignment="1" applyProtection="1">
      <alignment horizontal="center" vertical="center"/>
    </xf>
    <xf numFmtId="0" fontId="10" fillId="0" borderId="0" xfId="0" applyFont="1" applyAlignment="1" applyProtection="1">
      <alignment vertical="center"/>
    </xf>
    <xf numFmtId="165" fontId="10" fillId="0" borderId="0" xfId="0" applyNumberFormat="1" applyFont="1" applyAlignment="1" applyProtection="1">
      <alignment horizontal="center" vertical="center"/>
    </xf>
    <xf numFmtId="0" fontId="0" fillId="0" borderId="0" xfId="0" applyAlignment="1">
      <alignment vertical="top"/>
    </xf>
    <xf numFmtId="0" fontId="15" fillId="7" borderId="2" xfId="0" applyFont="1" applyFill="1" applyBorder="1" applyAlignment="1">
      <alignment vertical="center"/>
    </xf>
    <xf numFmtId="0" fontId="15" fillId="0" borderId="2" xfId="0" applyFont="1" applyBorder="1" applyAlignment="1">
      <alignment vertical="center"/>
    </xf>
    <xf numFmtId="0" fontId="14" fillId="7" borderId="2" xfId="0" applyFont="1" applyFill="1" applyBorder="1" applyAlignment="1">
      <alignment vertical="center" wrapText="1"/>
    </xf>
    <xf numFmtId="166" fontId="0" fillId="0" borderId="0" xfId="0" applyNumberFormat="1"/>
    <xf numFmtId="0" fontId="5" fillId="0" borderId="0" xfId="0" applyFont="1" applyAlignment="1">
      <alignment horizontal="left"/>
    </xf>
    <xf numFmtId="0" fontId="0" fillId="0" borderId="0" xfId="0" applyBorder="1" applyAlignment="1">
      <alignment horizontal="left"/>
    </xf>
    <xf numFmtId="0" fontId="5" fillId="0" borderId="0" xfId="0" applyFont="1" applyBorder="1" applyAlignment="1">
      <alignment horizontal="left"/>
    </xf>
    <xf numFmtId="0" fontId="0" fillId="7" borderId="2" xfId="0" applyFont="1" applyFill="1" applyBorder="1" applyAlignment="1">
      <alignment vertical="center" wrapText="1"/>
    </xf>
    <xf numFmtId="0" fontId="0" fillId="10" borderId="2" xfId="0" applyFont="1" applyFill="1" applyBorder="1" applyAlignment="1">
      <alignment vertical="center" wrapText="1"/>
    </xf>
    <xf numFmtId="0" fontId="0" fillId="9" borderId="2" xfId="0" applyFont="1" applyFill="1" applyBorder="1" applyAlignment="1">
      <alignment vertical="center" wrapText="1"/>
    </xf>
    <xf numFmtId="0" fontId="0" fillId="8" borderId="2" xfId="0" applyFont="1" applyFill="1" applyBorder="1" applyAlignment="1">
      <alignment vertical="center" wrapText="1"/>
    </xf>
    <xf numFmtId="0" fontId="0" fillId="5" borderId="2" xfId="0" applyFont="1" applyFill="1" applyBorder="1" applyAlignment="1">
      <alignment vertical="center" wrapText="1"/>
    </xf>
    <xf numFmtId="2" fontId="0" fillId="0" borderId="0" xfId="0" applyNumberFormat="1" applyAlignment="1">
      <alignment horizontal="center"/>
    </xf>
    <xf numFmtId="49" fontId="0" fillId="4" borderId="2" xfId="0" applyNumberFormat="1" applyFont="1" applyFill="1" applyBorder="1" applyAlignment="1" applyProtection="1">
      <alignment horizontal="center" vertical="center"/>
      <protection locked="0"/>
    </xf>
    <xf numFmtId="49" fontId="0" fillId="2" borderId="2" xfId="0" applyNumberFormat="1" applyFont="1" applyFill="1" applyBorder="1" applyAlignment="1" applyProtection="1">
      <alignment horizontal="center" vertical="center"/>
      <protection locked="0"/>
    </xf>
    <xf numFmtId="49" fontId="0" fillId="3" borderId="2" xfId="0" applyNumberFormat="1" applyFont="1" applyFill="1" applyBorder="1" applyAlignment="1" applyProtection="1">
      <alignment horizontal="center" vertical="center"/>
      <protection locked="0"/>
    </xf>
    <xf numFmtId="49" fontId="0" fillId="5" borderId="2" xfId="0" applyNumberFormat="1" applyFont="1" applyFill="1" applyBorder="1" applyAlignment="1" applyProtection="1">
      <alignment horizontal="center" vertical="center"/>
      <protection locked="0"/>
    </xf>
    <xf numFmtId="49" fontId="0" fillId="6" borderId="2" xfId="0" applyNumberFormat="1" applyFont="1" applyFill="1" applyBorder="1" applyAlignment="1" applyProtection="1">
      <alignment horizontal="center" vertical="center"/>
      <protection locked="0"/>
    </xf>
    <xf numFmtId="49" fontId="0" fillId="7" borderId="2" xfId="0" applyNumberFormat="1" applyFont="1" applyFill="1" applyBorder="1" applyAlignment="1" applyProtection="1">
      <alignment horizontal="center" vertical="center"/>
      <protection locked="0"/>
    </xf>
    <xf numFmtId="165" fontId="0" fillId="7" borderId="2" xfId="0" applyNumberFormat="1" applyFont="1" applyFill="1" applyBorder="1" applyAlignment="1" applyProtection="1">
      <alignment horizontal="center" vertical="center"/>
      <protection locked="0"/>
    </xf>
    <xf numFmtId="0" fontId="5" fillId="0" borderId="0" xfId="0" applyFont="1" applyAlignment="1">
      <alignment horizontal="left"/>
    </xf>
    <xf numFmtId="0" fontId="0" fillId="3" borderId="2" xfId="0" applyFont="1" applyFill="1" applyBorder="1" applyAlignment="1">
      <alignment vertical="center" wrapText="1"/>
    </xf>
    <xf numFmtId="0" fontId="0" fillId="0" borderId="0" xfId="0" applyAlignment="1">
      <alignment wrapText="1"/>
    </xf>
    <xf numFmtId="0" fontId="12" fillId="0" borderId="0" xfId="0" applyFont="1" applyAlignment="1">
      <alignment horizontal="left" wrapText="1"/>
    </xf>
    <xf numFmtId="0" fontId="15" fillId="5" borderId="5" xfId="0" applyFont="1"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49" fontId="10" fillId="0" borderId="2" xfId="0" applyNumberFormat="1" applyFont="1" applyBorder="1" applyAlignment="1" applyProtection="1">
      <alignment horizontal="left" vertical="top"/>
      <protection locked="0"/>
    </xf>
    <xf numFmtId="0" fontId="12" fillId="0" borderId="2" xfId="0" applyFont="1" applyBorder="1" applyAlignment="1">
      <alignment horizontal="left" vertical="top" wrapText="1"/>
    </xf>
    <xf numFmtId="0" fontId="8" fillId="0" borderId="0" xfId="0" applyFont="1" applyAlignment="1">
      <alignment horizontal="center" vertical="center"/>
    </xf>
    <xf numFmtId="0" fontId="10" fillId="0" borderId="0" xfId="0" applyFont="1" applyAlignment="1">
      <alignment horizontal="left" vertical="top" wrapText="1"/>
    </xf>
    <xf numFmtId="0" fontId="15" fillId="3" borderId="2" xfId="0" applyFont="1" applyFill="1" applyBorder="1" applyAlignment="1">
      <alignment horizontal="left" vertical="center" wrapText="1"/>
    </xf>
    <xf numFmtId="0" fontId="15" fillId="2" borderId="2" xfId="0" applyFont="1" applyFill="1" applyBorder="1" applyAlignment="1">
      <alignment horizontal="left" vertical="center"/>
    </xf>
    <xf numFmtId="0" fontId="10" fillId="2" borderId="2" xfId="0" applyFont="1" applyFill="1" applyBorder="1" applyAlignment="1">
      <alignment horizontal="left" vertical="center"/>
    </xf>
    <xf numFmtId="0" fontId="15" fillId="6" borderId="5"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8" fillId="0" borderId="0" xfId="0" applyFont="1" applyAlignment="1">
      <alignment horizontal="left"/>
    </xf>
    <xf numFmtId="0" fontId="0" fillId="0" borderId="9" xfId="0" applyBorder="1" applyAlignment="1">
      <alignment horizontal="left"/>
    </xf>
    <xf numFmtId="0" fontId="7" fillId="0" borderId="9" xfId="0" applyFont="1" applyBorder="1" applyAlignment="1">
      <alignment horizontal="left"/>
    </xf>
    <xf numFmtId="0" fontId="2" fillId="0" borderId="0" xfId="0" applyFont="1" applyAlignment="1">
      <alignment horizontal="left"/>
    </xf>
    <xf numFmtId="0" fontId="13" fillId="0" borderId="0" xfId="0" applyFont="1" applyAlignment="1">
      <alignment horizontal="left" wrapText="1"/>
    </xf>
    <xf numFmtId="0" fontId="0" fillId="0" borderId="0" xfId="0" applyAlignment="1">
      <alignment horizontal="left"/>
    </xf>
    <xf numFmtId="0" fontId="0" fillId="0" borderId="0" xfId="0" applyAlignment="1">
      <alignment wrapText="1"/>
    </xf>
    <xf numFmtId="0" fontId="8" fillId="0" borderId="0" xfId="0" applyFont="1" applyAlignment="1">
      <alignment horizontal="center"/>
    </xf>
    <xf numFmtId="0" fontId="11" fillId="0" borderId="0" xfId="0" applyFont="1" applyAlignment="1">
      <alignment horizontal="left"/>
    </xf>
    <xf numFmtId="0" fontId="4" fillId="0" borderId="0" xfId="0" applyFont="1" applyBorder="1" applyAlignment="1">
      <alignment horizontal="center"/>
    </xf>
    <xf numFmtId="0" fontId="5" fillId="0" borderId="9" xfId="0" applyFont="1" applyBorder="1" applyAlignment="1">
      <alignment horizontal="left"/>
    </xf>
    <xf numFmtId="0" fontId="5" fillId="0" borderId="0" xfId="0" applyFont="1" applyAlignment="1">
      <alignment horizontal="left"/>
    </xf>
    <xf numFmtId="0" fontId="4" fillId="0" borderId="0" xfId="0" applyFont="1" applyAlignment="1">
      <alignment horizontal="right"/>
    </xf>
    <xf numFmtId="0" fontId="0" fillId="0" borderId="0" xfId="0" applyAlignment="1"/>
    <xf numFmtId="167" fontId="0" fillId="0" borderId="0" xfId="0" applyNumberFormat="1" applyAlignment="1">
      <alignment horizontal="left"/>
    </xf>
    <xf numFmtId="0" fontId="0" fillId="0" borderId="8" xfId="0" applyBorder="1" applyAlignment="1">
      <alignment horizontal="right"/>
    </xf>
    <xf numFmtId="0" fontId="6" fillId="0" borderId="0" xfId="0" applyFont="1" applyAlignment="1">
      <alignment horizontal="center" vertical="top" wrapText="1"/>
    </xf>
    <xf numFmtId="165" fontId="0" fillId="0" borderId="9" xfId="0" applyNumberFormat="1" applyBorder="1" applyAlignment="1">
      <alignment horizontal="center"/>
    </xf>
    <xf numFmtId="0" fontId="16" fillId="0" borderId="0" xfId="0" applyFont="1" applyBorder="1" applyAlignment="1">
      <alignment horizontal="center"/>
    </xf>
    <xf numFmtId="0" fontId="9" fillId="0" borderId="0" xfId="0" applyFont="1" applyAlignment="1">
      <alignment horizontal="center"/>
    </xf>
    <xf numFmtId="0" fontId="9" fillId="0" borderId="0" xfId="0" applyFont="1" applyAlignment="1">
      <alignment horizontal="left"/>
    </xf>
    <xf numFmtId="0" fontId="9" fillId="0" borderId="0" xfId="0" applyFont="1" applyBorder="1" applyAlignment="1">
      <alignment horizontal="left"/>
    </xf>
    <xf numFmtId="0" fontId="4" fillId="0" borderId="0" xfId="0" applyFont="1" applyAlignment="1">
      <alignment horizontal="center"/>
    </xf>
    <xf numFmtId="0" fontId="5" fillId="0" borderId="0" xfId="0" applyFont="1" applyAlignment="1">
      <alignment horizontal="center"/>
    </xf>
    <xf numFmtId="0" fontId="5" fillId="0" borderId="9" xfId="0" applyFont="1" applyBorder="1" applyAlignment="1">
      <alignment horizontal="center"/>
    </xf>
    <xf numFmtId="0" fontId="3" fillId="0" borderId="0" xfId="0" applyNumberFormat="1" applyFont="1" applyAlignment="1">
      <alignment horizontal="center" vertical="center" wrapText="1"/>
    </xf>
    <xf numFmtId="164" fontId="0" fillId="0" borderId="9" xfId="0" applyNumberFormat="1" applyBorder="1" applyAlignment="1">
      <alignment horizontal="center"/>
    </xf>
    <xf numFmtId="0" fontId="0" fillId="0" borderId="0" xfId="0" applyAlignment="1">
      <alignment horizontal="center"/>
    </xf>
    <xf numFmtId="0" fontId="2" fillId="0" borderId="0" xfId="0" applyFont="1" applyBorder="1" applyAlignment="1">
      <alignment horizontal="center"/>
    </xf>
    <xf numFmtId="0" fontId="4" fillId="0" borderId="2" xfId="0" applyFont="1" applyBorder="1" applyAlignment="1">
      <alignment horizontal="center"/>
    </xf>
    <xf numFmtId="0" fontId="0" fillId="0" borderId="3" xfId="0" applyBorder="1" applyAlignment="1">
      <alignment horizontal="left" vertical="top" wrapText="1"/>
    </xf>
    <xf numFmtId="0" fontId="0" fillId="0" borderId="10" xfId="0" applyBorder="1" applyAlignment="1">
      <alignment horizontal="left" vertical="top" wrapText="1"/>
    </xf>
    <xf numFmtId="0" fontId="12" fillId="0" borderId="0" xfId="0" applyNumberFormat="1" applyFont="1" applyAlignment="1">
      <alignment horizontal="left" vertical="center" wrapText="1"/>
    </xf>
    <xf numFmtId="0" fontId="4" fillId="12" borderId="2" xfId="0" applyFont="1" applyFill="1" applyBorder="1" applyAlignment="1">
      <alignment horizontal="center"/>
    </xf>
    <xf numFmtId="0" fontId="4" fillId="0" borderId="0" xfId="0" applyFont="1" applyAlignment="1">
      <alignment horizontal="left"/>
    </xf>
    <xf numFmtId="0" fontId="1" fillId="0" borderId="9" xfId="0" applyFont="1" applyBorder="1" applyAlignment="1">
      <alignment horizontal="center"/>
    </xf>
    <xf numFmtId="0" fontId="12" fillId="0" borderId="0" xfId="0" applyFont="1" applyAlignment="1">
      <alignment horizontal="left" wrapText="1"/>
    </xf>
    <xf numFmtId="164" fontId="0" fillId="0" borderId="0" xfId="0" applyNumberFormat="1" applyBorder="1" applyAlignment="1">
      <alignment horizontal="center"/>
    </xf>
    <xf numFmtId="0" fontId="0" fillId="0" borderId="9" xfId="0" applyBorder="1" applyAlignment="1">
      <alignment horizontal="center"/>
    </xf>
    <xf numFmtId="0" fontId="0" fillId="0" borderId="0" xfId="0" applyAlignment="1">
      <alignment horizontal="right"/>
    </xf>
    <xf numFmtId="0" fontId="0" fillId="0" borderId="1" xfId="0" applyBorder="1" applyAlignment="1">
      <alignment horizontal="left"/>
    </xf>
    <xf numFmtId="0" fontId="12" fillId="0" borderId="0" xfId="0" applyFont="1"/>
    <xf numFmtId="0" fontId="12" fillId="0" borderId="0" xfId="0" applyFont="1" applyAlignment="1">
      <alignment wrapText="1"/>
    </xf>
    <xf numFmtId="0" fontId="12"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45</xdr:col>
      <xdr:colOff>38100</xdr:colOff>
      <xdr:row>0</xdr:row>
      <xdr:rowOff>0</xdr:rowOff>
    </xdr:from>
    <xdr:to>
      <xdr:col>83</xdr:col>
      <xdr:colOff>38100</xdr:colOff>
      <xdr:row>3</xdr:row>
      <xdr:rowOff>241300</xdr:rowOff>
    </xdr:to>
    <xdr:pic>
      <xdr:nvPicPr>
        <xdr:cNvPr id="3119" name="Picture 1" descr="SizedLogo">
          <a:extLst>
            <a:ext uri="{FF2B5EF4-FFF2-40B4-BE49-F238E27FC236}">
              <a16:creationId xmlns:a16="http://schemas.microsoft.com/office/drawing/2014/main" id="{6AD87EAD-B2C3-4142-97E1-7CB368585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0"/>
          <a:ext cx="24130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38100</xdr:colOff>
      <xdr:row>0</xdr:row>
      <xdr:rowOff>0</xdr:rowOff>
    </xdr:from>
    <xdr:to>
      <xdr:col>83</xdr:col>
      <xdr:colOff>0</xdr:colOff>
      <xdr:row>4</xdr:row>
      <xdr:rowOff>50800</xdr:rowOff>
    </xdr:to>
    <xdr:pic>
      <xdr:nvPicPr>
        <xdr:cNvPr id="2095" name="Picture 1" descr="SizedLogo">
          <a:extLst>
            <a:ext uri="{FF2B5EF4-FFF2-40B4-BE49-F238E27FC236}">
              <a16:creationId xmlns:a16="http://schemas.microsoft.com/office/drawing/2014/main" id="{CDC34D79-727C-E54D-86F9-BAE6B224F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0"/>
          <a:ext cx="2438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7"/>
  <sheetViews>
    <sheetView view="pageLayout" topLeftCell="A26" zoomScale="150" zoomScaleNormal="90" zoomScalePageLayoutView="150" workbookViewId="0">
      <selection activeCell="C14" sqref="C14"/>
    </sheetView>
  </sheetViews>
  <sheetFormatPr baseColWidth="10" defaultColWidth="9.1640625" defaultRowHeight="13" x14ac:dyDescent="0.15"/>
  <cols>
    <col min="1" max="1" width="15.1640625" style="10" customWidth="1"/>
    <col min="2" max="2" width="28.1640625" style="12" bestFit="1" customWidth="1"/>
    <col min="3" max="3" width="18.5" style="13" customWidth="1"/>
    <col min="4" max="4" width="74" style="112" customWidth="1"/>
    <col min="5" max="16384" width="9.1640625" style="10"/>
  </cols>
  <sheetData>
    <row r="1" spans="1:4" ht="14" x14ac:dyDescent="0.15">
      <c r="B1" s="156" t="s">
        <v>12</v>
      </c>
      <c r="C1" s="156"/>
      <c r="D1" s="156"/>
    </row>
    <row r="3" spans="1:4" ht="55.5" customHeight="1" x14ac:dyDescent="0.15">
      <c r="A3" s="157" t="s">
        <v>3</v>
      </c>
      <c r="B3" s="157"/>
      <c r="C3" s="157"/>
      <c r="D3" s="157"/>
    </row>
    <row r="4" spans="1:4" x14ac:dyDescent="0.15">
      <c r="B4" s="77"/>
      <c r="C4" s="77"/>
      <c r="D4" s="77"/>
    </row>
    <row r="5" spans="1:4" ht="15" customHeight="1" x14ac:dyDescent="0.15">
      <c r="A5" s="49" t="s">
        <v>110</v>
      </c>
      <c r="B5" s="49" t="s">
        <v>90</v>
      </c>
      <c r="C5" s="50" t="s">
        <v>91</v>
      </c>
      <c r="D5" s="97" t="s">
        <v>111</v>
      </c>
    </row>
    <row r="6" spans="1:4" ht="15" customHeight="1" x14ac:dyDescent="0.15">
      <c r="A6" s="52" t="s">
        <v>59</v>
      </c>
      <c r="B6" s="49"/>
      <c r="C6" s="95"/>
      <c r="D6" s="98"/>
    </row>
    <row r="7" spans="1:4" ht="15" customHeight="1" x14ac:dyDescent="0.15">
      <c r="A7" s="51"/>
      <c r="B7" s="53" t="s">
        <v>58</v>
      </c>
      <c r="C7" s="57"/>
      <c r="D7" s="99" t="s">
        <v>13</v>
      </c>
    </row>
    <row r="8" spans="1:4" ht="15" customHeight="1" x14ac:dyDescent="0.15">
      <c r="A8" s="51"/>
      <c r="B8" s="54" t="s">
        <v>87</v>
      </c>
      <c r="C8" s="58"/>
      <c r="D8" s="100" t="s">
        <v>14</v>
      </c>
    </row>
    <row r="9" spans="1:4" ht="15" customHeight="1" x14ac:dyDescent="0.15">
      <c r="A9" s="51"/>
      <c r="B9" s="19"/>
      <c r="C9" s="122"/>
      <c r="D9" s="101"/>
    </row>
    <row r="10" spans="1:4" ht="15" customHeight="1" x14ac:dyDescent="0.15">
      <c r="A10" s="25" t="s">
        <v>104</v>
      </c>
      <c r="B10" s="11"/>
      <c r="C10" s="123"/>
      <c r="D10" s="102"/>
    </row>
    <row r="11" spans="1:4" ht="15" customHeight="1" x14ac:dyDescent="0.15">
      <c r="A11" s="23"/>
      <c r="B11" s="24" t="s">
        <v>89</v>
      </c>
      <c r="C11" s="140"/>
      <c r="D11" s="103" t="s">
        <v>19</v>
      </c>
    </row>
    <row r="12" spans="1:4" ht="15" customHeight="1" x14ac:dyDescent="0.15">
      <c r="A12" s="23"/>
      <c r="B12" s="24" t="s">
        <v>88</v>
      </c>
      <c r="C12" s="140"/>
      <c r="D12" s="103" t="s">
        <v>19</v>
      </c>
    </row>
    <row r="13" spans="1:4" ht="15" customHeight="1" x14ac:dyDescent="0.15">
      <c r="A13" s="23"/>
      <c r="B13" s="24" t="s">
        <v>35</v>
      </c>
      <c r="C13" s="140"/>
      <c r="D13" s="103" t="s">
        <v>15</v>
      </c>
    </row>
    <row r="14" spans="1:4" ht="15" customHeight="1" x14ac:dyDescent="0.15">
      <c r="A14" s="23"/>
      <c r="B14" s="24" t="s">
        <v>36</v>
      </c>
      <c r="C14" s="120"/>
      <c r="D14" s="103"/>
    </row>
    <row r="15" spans="1:4" ht="15" customHeight="1" x14ac:dyDescent="0.15">
      <c r="A15" s="23"/>
      <c r="B15" s="24" t="s">
        <v>37</v>
      </c>
      <c r="C15" s="59"/>
      <c r="D15" s="103" t="s">
        <v>38</v>
      </c>
    </row>
    <row r="16" spans="1:4" ht="15" customHeight="1" x14ac:dyDescent="0.15">
      <c r="B16" s="10"/>
      <c r="C16" s="124"/>
      <c r="D16" s="102"/>
    </row>
    <row r="17" spans="1:4" ht="15" customHeight="1" x14ac:dyDescent="0.15">
      <c r="A17" s="18" t="s">
        <v>75</v>
      </c>
      <c r="B17" s="10"/>
      <c r="C17" s="124"/>
      <c r="D17" s="102"/>
    </row>
    <row r="18" spans="1:4" ht="15" customHeight="1" x14ac:dyDescent="0.15">
      <c r="A18" s="159" t="s">
        <v>98</v>
      </c>
      <c r="B18" s="17" t="s">
        <v>22</v>
      </c>
      <c r="C18" s="141"/>
      <c r="D18" s="104" t="s">
        <v>48</v>
      </c>
    </row>
    <row r="19" spans="1:4" ht="15" customHeight="1" x14ac:dyDescent="0.15">
      <c r="A19" s="160"/>
      <c r="B19" s="17" t="s">
        <v>23</v>
      </c>
      <c r="C19" s="60"/>
      <c r="D19" s="104" t="s">
        <v>49</v>
      </c>
    </row>
    <row r="20" spans="1:4" ht="15" customHeight="1" x14ac:dyDescent="0.15">
      <c r="A20" s="19"/>
      <c r="B20" s="20"/>
      <c r="C20" s="122"/>
      <c r="D20" s="105"/>
    </row>
    <row r="21" spans="1:4" ht="15" customHeight="1" x14ac:dyDescent="0.15">
      <c r="A21" s="22" t="s">
        <v>103</v>
      </c>
      <c r="B21" s="10"/>
      <c r="C21" s="124"/>
      <c r="D21" s="102"/>
    </row>
    <row r="22" spans="1:4" x14ac:dyDescent="0.15">
      <c r="A22" s="158" t="s">
        <v>100</v>
      </c>
      <c r="B22" s="21" t="s">
        <v>32</v>
      </c>
      <c r="C22" s="61"/>
      <c r="D22" s="148" t="s">
        <v>153</v>
      </c>
    </row>
    <row r="23" spans="1:4" x14ac:dyDescent="0.15">
      <c r="A23" s="158"/>
      <c r="B23" s="21" t="s">
        <v>33</v>
      </c>
      <c r="C23" s="142"/>
      <c r="D23" s="148" t="s">
        <v>154</v>
      </c>
    </row>
    <row r="24" spans="1:4" x14ac:dyDescent="0.15">
      <c r="A24" s="158"/>
      <c r="B24" s="21" t="s">
        <v>34</v>
      </c>
      <c r="C24" s="61"/>
      <c r="D24" s="148" t="s">
        <v>155</v>
      </c>
    </row>
    <row r="25" spans="1:4" x14ac:dyDescent="0.15">
      <c r="C25" s="123"/>
      <c r="D25" s="102"/>
    </row>
    <row r="26" spans="1:4" ht="16" x14ac:dyDescent="0.15">
      <c r="A26" s="28" t="s">
        <v>80</v>
      </c>
      <c r="C26" s="123"/>
      <c r="D26" s="102"/>
    </row>
    <row r="27" spans="1:4" x14ac:dyDescent="0.15">
      <c r="A27" s="151" t="s">
        <v>112</v>
      </c>
      <c r="B27" s="27" t="s">
        <v>24</v>
      </c>
      <c r="C27" s="143"/>
      <c r="D27" s="106" t="s">
        <v>51</v>
      </c>
    </row>
    <row r="28" spans="1:4" x14ac:dyDescent="0.15">
      <c r="A28" s="152"/>
      <c r="B28" s="27" t="s">
        <v>25</v>
      </c>
      <c r="C28" s="62"/>
      <c r="D28" s="106" t="s">
        <v>51</v>
      </c>
    </row>
    <row r="29" spans="1:4" x14ac:dyDescent="0.15">
      <c r="A29" s="152"/>
      <c r="B29" s="27" t="s">
        <v>26</v>
      </c>
      <c r="C29" s="62"/>
      <c r="D29" s="106" t="s">
        <v>51</v>
      </c>
    </row>
    <row r="30" spans="1:4" x14ac:dyDescent="0.15">
      <c r="A30" s="152"/>
      <c r="B30" s="27" t="s">
        <v>27</v>
      </c>
      <c r="C30" s="62"/>
      <c r="D30" s="106" t="s">
        <v>51</v>
      </c>
    </row>
    <row r="31" spans="1:4" x14ac:dyDescent="0.15">
      <c r="A31" s="152"/>
      <c r="B31" s="27" t="s">
        <v>28</v>
      </c>
      <c r="C31" s="62"/>
      <c r="D31" s="106" t="s">
        <v>50</v>
      </c>
    </row>
    <row r="32" spans="1:4" x14ac:dyDescent="0.15">
      <c r="A32" s="153"/>
      <c r="B32" s="27" t="s">
        <v>29</v>
      </c>
      <c r="C32" s="62"/>
      <c r="D32" s="106" t="s">
        <v>52</v>
      </c>
    </row>
    <row r="33" spans="1:4" x14ac:dyDescent="0.15">
      <c r="C33" s="123"/>
      <c r="D33" s="102"/>
    </row>
    <row r="34" spans="1:4" ht="16" x14ac:dyDescent="0.15">
      <c r="A34" s="30" t="s">
        <v>85</v>
      </c>
      <c r="C34" s="123"/>
      <c r="D34" s="102"/>
    </row>
    <row r="35" spans="1:4" ht="20.25" customHeight="1" x14ac:dyDescent="0.15">
      <c r="A35" s="161" t="s">
        <v>47</v>
      </c>
      <c r="B35" s="29" t="s">
        <v>30</v>
      </c>
      <c r="C35" s="144"/>
      <c r="D35" s="107" t="s">
        <v>119</v>
      </c>
    </row>
    <row r="36" spans="1:4" ht="26" x14ac:dyDescent="0.15">
      <c r="A36" s="162"/>
      <c r="B36" s="113" t="s">
        <v>45</v>
      </c>
      <c r="C36" s="121"/>
      <c r="D36" s="114" t="s">
        <v>21</v>
      </c>
    </row>
    <row r="37" spans="1:4" ht="15.75" customHeight="1" x14ac:dyDescent="0.15">
      <c r="A37" s="163"/>
      <c r="B37" s="29" t="s">
        <v>31</v>
      </c>
      <c r="C37" s="57"/>
      <c r="D37" s="107" t="s">
        <v>18</v>
      </c>
    </row>
    <row r="38" spans="1:4" x14ac:dyDescent="0.15">
      <c r="C38" s="123"/>
      <c r="D38" s="102"/>
    </row>
    <row r="39" spans="1:4" x14ac:dyDescent="0.15">
      <c r="A39" s="128" t="s">
        <v>7</v>
      </c>
      <c r="C39" s="96"/>
      <c r="D39" s="102"/>
    </row>
    <row r="40" spans="1:4" ht="26" x14ac:dyDescent="0.15">
      <c r="A40" s="31" t="s">
        <v>131</v>
      </c>
      <c r="B40" s="127" t="s">
        <v>8</v>
      </c>
      <c r="C40" s="63"/>
      <c r="D40" s="129" t="s">
        <v>9</v>
      </c>
    </row>
    <row r="41" spans="1:4" x14ac:dyDescent="0.15">
      <c r="A41" s="31"/>
      <c r="B41" s="32" t="s">
        <v>53</v>
      </c>
      <c r="C41" s="119"/>
      <c r="D41" s="134" t="s">
        <v>156</v>
      </c>
    </row>
    <row r="42" spans="1:4" x14ac:dyDescent="0.15">
      <c r="A42" s="33"/>
      <c r="B42" s="32" t="s">
        <v>0</v>
      </c>
      <c r="C42" s="145"/>
      <c r="D42" s="108" t="s">
        <v>1</v>
      </c>
    </row>
    <row r="43" spans="1:4" x14ac:dyDescent="0.15">
      <c r="A43" s="33"/>
      <c r="B43" s="32" t="s">
        <v>126</v>
      </c>
      <c r="C43" s="145"/>
      <c r="D43" s="108" t="s">
        <v>130</v>
      </c>
    </row>
    <row r="44" spans="1:4" x14ac:dyDescent="0.15">
      <c r="A44" s="33"/>
      <c r="B44" s="32" t="s">
        <v>127</v>
      </c>
      <c r="C44" s="64"/>
      <c r="D44" s="134" t="s">
        <v>158</v>
      </c>
    </row>
    <row r="45" spans="1:4" x14ac:dyDescent="0.15">
      <c r="A45" s="33"/>
      <c r="B45" s="32" t="s">
        <v>128</v>
      </c>
      <c r="C45" s="146"/>
      <c r="D45" s="134" t="s">
        <v>157</v>
      </c>
    </row>
    <row r="46" spans="1:4" x14ac:dyDescent="0.15">
      <c r="A46" s="33"/>
      <c r="B46" s="32" t="s">
        <v>73</v>
      </c>
      <c r="C46" s="65"/>
      <c r="D46" s="108" t="s">
        <v>2</v>
      </c>
    </row>
    <row r="47" spans="1:4" x14ac:dyDescent="0.15">
      <c r="C47" s="123"/>
      <c r="D47" s="102"/>
    </row>
    <row r="48" spans="1:4" x14ac:dyDescent="0.15">
      <c r="A48" s="41" t="s">
        <v>132</v>
      </c>
      <c r="B48" s="42" t="s">
        <v>125</v>
      </c>
      <c r="C48" s="66"/>
      <c r="D48" s="109" t="s">
        <v>129</v>
      </c>
    </row>
    <row r="49" spans="1:4" x14ac:dyDescent="0.15">
      <c r="A49" s="43"/>
      <c r="B49" s="42" t="s">
        <v>124</v>
      </c>
      <c r="C49" s="66"/>
      <c r="D49" s="109" t="s">
        <v>136</v>
      </c>
    </row>
    <row r="50" spans="1:4" x14ac:dyDescent="0.15">
      <c r="A50" s="43"/>
      <c r="B50" s="42" t="s">
        <v>126</v>
      </c>
      <c r="C50" s="66"/>
      <c r="D50" s="109" t="s">
        <v>130</v>
      </c>
    </row>
    <row r="51" spans="1:4" x14ac:dyDescent="0.15">
      <c r="A51" s="43"/>
      <c r="B51" s="42" t="s">
        <v>127</v>
      </c>
      <c r="C51" s="67"/>
      <c r="D51" s="135" t="s">
        <v>158</v>
      </c>
    </row>
    <row r="52" spans="1:4" x14ac:dyDescent="0.15">
      <c r="A52" s="43"/>
      <c r="B52" s="42" t="s">
        <v>128</v>
      </c>
      <c r="C52" s="67"/>
      <c r="D52" s="135" t="s">
        <v>157</v>
      </c>
    </row>
    <row r="53" spans="1:4" x14ac:dyDescent="0.15">
      <c r="A53" s="43"/>
      <c r="B53" s="42" t="s">
        <v>73</v>
      </c>
      <c r="C53" s="68"/>
      <c r="D53" s="109"/>
    </row>
    <row r="54" spans="1:4" x14ac:dyDescent="0.15">
      <c r="C54" s="123"/>
      <c r="D54" s="102"/>
    </row>
    <row r="55" spans="1:4" x14ac:dyDescent="0.15">
      <c r="A55" s="38" t="s">
        <v>133</v>
      </c>
      <c r="B55" s="39" t="s">
        <v>125</v>
      </c>
      <c r="C55" s="69"/>
      <c r="D55" s="110" t="s">
        <v>129</v>
      </c>
    </row>
    <row r="56" spans="1:4" x14ac:dyDescent="0.15">
      <c r="A56" s="40"/>
      <c r="B56" s="39" t="s">
        <v>124</v>
      </c>
      <c r="C56" s="69"/>
      <c r="D56" s="110" t="s">
        <v>136</v>
      </c>
    </row>
    <row r="57" spans="1:4" x14ac:dyDescent="0.15">
      <c r="A57" s="40"/>
      <c r="B57" s="39" t="s">
        <v>126</v>
      </c>
      <c r="C57" s="69"/>
      <c r="D57" s="110" t="s">
        <v>130</v>
      </c>
    </row>
    <row r="58" spans="1:4" x14ac:dyDescent="0.15">
      <c r="A58" s="40"/>
      <c r="B58" s="39" t="s">
        <v>127</v>
      </c>
      <c r="C58" s="70"/>
      <c r="D58" s="136" t="s">
        <v>158</v>
      </c>
    </row>
    <row r="59" spans="1:4" x14ac:dyDescent="0.15">
      <c r="A59" s="40"/>
      <c r="B59" s="39" t="s">
        <v>128</v>
      </c>
      <c r="C59" s="70"/>
      <c r="D59" s="136" t="s">
        <v>157</v>
      </c>
    </row>
    <row r="60" spans="1:4" x14ac:dyDescent="0.15">
      <c r="A60" s="40"/>
      <c r="B60" s="39" t="s">
        <v>73</v>
      </c>
      <c r="C60" s="71"/>
      <c r="D60" s="110"/>
    </row>
    <row r="61" spans="1:4" x14ac:dyDescent="0.15">
      <c r="C61" s="123"/>
      <c r="D61" s="102"/>
    </row>
    <row r="62" spans="1:4" x14ac:dyDescent="0.15">
      <c r="A62" s="35" t="s">
        <v>134</v>
      </c>
      <c r="B62" s="36" t="s">
        <v>125</v>
      </c>
      <c r="C62" s="72"/>
      <c r="D62" s="111" t="s">
        <v>129</v>
      </c>
    </row>
    <row r="63" spans="1:4" x14ac:dyDescent="0.15">
      <c r="A63" s="37"/>
      <c r="B63" s="36" t="s">
        <v>124</v>
      </c>
      <c r="C63" s="72"/>
      <c r="D63" s="111" t="s">
        <v>136</v>
      </c>
    </row>
    <row r="64" spans="1:4" x14ac:dyDescent="0.15">
      <c r="A64" s="37"/>
      <c r="B64" s="36" t="s">
        <v>126</v>
      </c>
      <c r="C64" s="72"/>
      <c r="D64" s="111" t="s">
        <v>130</v>
      </c>
    </row>
    <row r="65" spans="1:4" x14ac:dyDescent="0.15">
      <c r="A65" s="37"/>
      <c r="B65" s="36" t="s">
        <v>127</v>
      </c>
      <c r="C65" s="73"/>
      <c r="D65" s="137" t="s">
        <v>158</v>
      </c>
    </row>
    <row r="66" spans="1:4" x14ac:dyDescent="0.15">
      <c r="A66" s="37"/>
      <c r="B66" s="36" t="s">
        <v>128</v>
      </c>
      <c r="C66" s="73"/>
      <c r="D66" s="137" t="s">
        <v>157</v>
      </c>
    </row>
    <row r="67" spans="1:4" x14ac:dyDescent="0.15">
      <c r="A67" s="37"/>
      <c r="B67" s="36" t="s">
        <v>73</v>
      </c>
      <c r="C67" s="74"/>
      <c r="D67" s="111"/>
    </row>
    <row r="68" spans="1:4" x14ac:dyDescent="0.15">
      <c r="C68" s="123"/>
      <c r="D68" s="102"/>
    </row>
    <row r="69" spans="1:4" x14ac:dyDescent="0.15">
      <c r="A69" s="34" t="s">
        <v>135</v>
      </c>
      <c r="B69" s="27" t="s">
        <v>125</v>
      </c>
      <c r="C69" s="62"/>
      <c r="D69" s="106" t="s">
        <v>129</v>
      </c>
    </row>
    <row r="70" spans="1:4" x14ac:dyDescent="0.15">
      <c r="A70" s="26"/>
      <c r="B70" s="27" t="s">
        <v>124</v>
      </c>
      <c r="C70" s="62"/>
      <c r="D70" s="106" t="s">
        <v>136</v>
      </c>
    </row>
    <row r="71" spans="1:4" x14ac:dyDescent="0.15">
      <c r="A71" s="26"/>
      <c r="B71" s="27" t="s">
        <v>126</v>
      </c>
      <c r="C71" s="62"/>
      <c r="D71" s="106" t="s">
        <v>130</v>
      </c>
    </row>
    <row r="72" spans="1:4" x14ac:dyDescent="0.15">
      <c r="A72" s="26"/>
      <c r="B72" s="27" t="s">
        <v>127</v>
      </c>
      <c r="C72" s="75"/>
      <c r="D72" s="138" t="s">
        <v>158</v>
      </c>
    </row>
    <row r="73" spans="1:4" x14ac:dyDescent="0.15">
      <c r="A73" s="26"/>
      <c r="B73" s="27" t="s">
        <v>128</v>
      </c>
      <c r="C73" s="75"/>
      <c r="D73" s="138" t="s">
        <v>157</v>
      </c>
    </row>
    <row r="74" spans="1:4" x14ac:dyDescent="0.15">
      <c r="A74" s="26"/>
      <c r="B74" s="27" t="s">
        <v>73</v>
      </c>
      <c r="C74" s="76"/>
      <c r="D74" s="106"/>
    </row>
    <row r="75" spans="1:4" x14ac:dyDescent="0.15">
      <c r="C75" s="125"/>
      <c r="D75" s="102"/>
    </row>
    <row r="76" spans="1:4" x14ac:dyDescent="0.15">
      <c r="C76" s="123"/>
      <c r="D76" s="102"/>
    </row>
    <row r="77" spans="1:4" x14ac:dyDescent="0.15">
      <c r="A77" s="82"/>
      <c r="B77" s="83" t="s">
        <v>84</v>
      </c>
      <c r="C77" s="154"/>
      <c r="D77" s="154"/>
    </row>
    <row r="78" spans="1:4" x14ac:dyDescent="0.15">
      <c r="A78" s="155" t="s">
        <v>16</v>
      </c>
      <c r="B78" s="155"/>
      <c r="C78" s="154"/>
      <c r="D78" s="154"/>
    </row>
    <row r="79" spans="1:4" x14ac:dyDescent="0.15">
      <c r="A79" s="155"/>
      <c r="B79" s="155"/>
      <c r="C79" s="154"/>
      <c r="D79" s="154"/>
    </row>
    <row r="80" spans="1:4" x14ac:dyDescent="0.15">
      <c r="A80" s="155"/>
      <c r="B80" s="155"/>
      <c r="C80" s="154"/>
      <c r="D80" s="154"/>
    </row>
    <row r="81" spans="1:4" x14ac:dyDescent="0.15">
      <c r="A81" s="155"/>
      <c r="B81" s="155"/>
      <c r="C81" s="154"/>
      <c r="D81" s="154"/>
    </row>
    <row r="82" spans="1:4" x14ac:dyDescent="0.15">
      <c r="A82" s="155"/>
      <c r="B82" s="155"/>
      <c r="C82" s="154"/>
      <c r="D82" s="154"/>
    </row>
    <row r="83" spans="1:4" x14ac:dyDescent="0.15">
      <c r="A83" s="155"/>
      <c r="B83" s="155"/>
      <c r="C83" s="154"/>
      <c r="D83" s="154"/>
    </row>
    <row r="84" spans="1:4" x14ac:dyDescent="0.15">
      <c r="A84" s="155"/>
      <c r="B84" s="155"/>
      <c r="C84" s="154"/>
      <c r="D84" s="154"/>
    </row>
    <row r="85" spans="1:4" x14ac:dyDescent="0.15">
      <c r="A85" s="155"/>
      <c r="B85" s="155"/>
      <c r="C85" s="154"/>
      <c r="D85" s="154"/>
    </row>
    <row r="86" spans="1:4" x14ac:dyDescent="0.15">
      <c r="C86" s="55"/>
      <c r="D86" s="102"/>
    </row>
    <row r="87" spans="1:4" x14ac:dyDescent="0.15">
      <c r="C87" s="55"/>
      <c r="D87" s="102"/>
    </row>
    <row r="88" spans="1:4" x14ac:dyDescent="0.15">
      <c r="C88" s="55"/>
      <c r="D88" s="102"/>
    </row>
    <row r="89" spans="1:4" x14ac:dyDescent="0.15">
      <c r="C89" s="55"/>
      <c r="D89" s="102"/>
    </row>
    <row r="90" spans="1:4" x14ac:dyDescent="0.15">
      <c r="C90" s="55"/>
      <c r="D90" s="102"/>
    </row>
    <row r="91" spans="1:4" x14ac:dyDescent="0.15">
      <c r="C91" s="55"/>
      <c r="D91" s="102"/>
    </row>
    <row r="92" spans="1:4" x14ac:dyDescent="0.15">
      <c r="C92" s="55"/>
      <c r="D92" s="102"/>
    </row>
    <row r="93" spans="1:4" x14ac:dyDescent="0.15">
      <c r="C93" s="55"/>
      <c r="D93" s="102"/>
    </row>
    <row r="94" spans="1:4" x14ac:dyDescent="0.15">
      <c r="C94" s="55"/>
      <c r="D94" s="102"/>
    </row>
    <row r="95" spans="1:4" x14ac:dyDescent="0.15">
      <c r="C95" s="55"/>
      <c r="D95" s="102"/>
    </row>
    <row r="96" spans="1:4" x14ac:dyDescent="0.15">
      <c r="C96" s="55"/>
      <c r="D96" s="102"/>
    </row>
    <row r="97" spans="3:4" x14ac:dyDescent="0.15">
      <c r="C97" s="55"/>
      <c r="D97" s="102"/>
    </row>
  </sheetData>
  <sheetProtection sheet="1" objects="1" scenarios="1" selectLockedCells="1"/>
  <mergeCells count="8">
    <mergeCell ref="A27:A32"/>
    <mergeCell ref="C77:D85"/>
    <mergeCell ref="A78:B85"/>
    <mergeCell ref="B1:D1"/>
    <mergeCell ref="A3:D3"/>
    <mergeCell ref="A22:A24"/>
    <mergeCell ref="A18:A19"/>
    <mergeCell ref="A35:A37"/>
  </mergeCells>
  <phoneticPr fontId="0" type="noConversion"/>
  <dataValidations disablePrompts="1" count="9">
    <dataValidation type="list" allowBlank="1" showInputMessage="1" showErrorMessage="1" error="Use Blue section only for teaching assistantships (TAs).  For research assistantships (RAs) use section(s) below." prompt="Enter TAs only here,  If you are doing an RA, use Fund #2 or above._x000a__x000a_Thank you." sqref="C40" xr:uid="{00000000-0002-0000-0000-000000000000}">
      <formula1>"TA,ta"</formula1>
    </dataValidation>
    <dataValidation type="list" showDropDown="1" showErrorMessage="1" error="10, 11,12,13,14,15,16,17,18,19 or 20 hours only" sqref="C41" xr:uid="{00000000-0002-0000-0000-000001000000}">
      <formula1>"10, 11,12,13,14,15,16,17,18,19,20"</formula1>
    </dataValidation>
    <dataValidation type="textLength" operator="equal" allowBlank="1" showInputMessage="1" showErrorMessage="1" error="Please enter whole year (i.e. 2009) or leave blank." sqref="C22:C24" xr:uid="{00000000-0002-0000-0000-000002000000}">
      <formula1>4</formula1>
    </dataValidation>
    <dataValidation type="list" allowBlank="1" showDropDown="1" showInputMessage="1" showErrorMessage="1" error="Place the letter &quot;Y&quot; or &quot;y&quot; of applicable. Use &quot;N&quot; or leave blank if not applicable._x000a__x000a_Thank you." sqref="C27:C30" xr:uid="{00000000-0002-0000-0000-000003000000}">
      <formula1>"Y,y,N,n"</formula1>
    </dataValidation>
    <dataValidation type="list" allowBlank="1" showDropDown="1" showInputMessage="1" showErrorMessage="1" error="Place the letter &quot;Y&quot; or &quot;y&quot; of applicable. Use &quot;N&quot; or leave blank if not applicable.  Must have advanced to candidacy._x000a__x000a_Thank you." sqref="C31:C32" xr:uid="{00000000-0002-0000-0000-000004000000}">
      <formula1>"Y,y,N,n"</formula1>
    </dataValidation>
    <dataValidation type="textLength" operator="equal" allowBlank="1" showInputMessage="1" showErrorMessage="1" error="Please use a 9-digit number beginning with '900...'_x000a__x000a_Thank you." sqref="C13" xr:uid="{00000000-0002-0000-0000-000005000000}">
      <formula1>9</formula1>
    </dataValidation>
    <dataValidation type="whole" allowBlank="1" showInputMessage="1" showErrorMessage="1" error="Enter a number between 11 hours and 19 hours.  If this is either a 1/4- or 1/2-time appointment, leave blank._x000a__x000a_Thank you" prompt="Do not use this field for 1/4- or 1/2- time appointments._x000a__x000a_Thank you.  " sqref="C36" xr:uid="{00000000-0002-0000-0000-000006000000}">
      <formula1>11</formula1>
      <formula2>19</formula2>
    </dataValidation>
    <dataValidation type="list" allowBlank="1" showDropDown="1" showInputMessage="1" showErrorMessage="1" error="Use Y, y, N or n, or leave blank._x000a__x000a_Thank you." sqref="C18:C19 C35 C37" xr:uid="{00000000-0002-0000-0000-000007000000}">
      <formula1>"Y,y,N,n"</formula1>
    </dataValidation>
    <dataValidation type="list" allowBlank="1" showInputMessage="1" showErrorMessage="1" error="Use TA or ta, or RA or ra._x000a__x000a_Thank you." sqref="C48 C55 C62 C69" xr:uid="{00000000-0002-0000-0000-000008000000}">
      <formula1>"TA,ta,RA,ra"</formula1>
    </dataValidation>
  </dataValidations>
  <pageMargins left="1.44" right="0.75" top="1.1399999999999999" bottom="0.77" header="0.5" footer="0.5"/>
  <pageSetup scale="53" orientation="portrait"/>
  <headerFooter alignWithMargins="0">
    <oddFooter>&amp;R&amp;8ver.:  4/23/2018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DV59"/>
  <sheetViews>
    <sheetView view="pageLayout" topLeftCell="A40" zoomScale="150" zoomScaleNormal="150" zoomScalePageLayoutView="150" workbookViewId="0">
      <selection activeCell="AB34" sqref="AB34"/>
    </sheetView>
  </sheetViews>
  <sheetFormatPr baseColWidth="10" defaultColWidth="8.83203125" defaultRowHeight="13" x14ac:dyDescent="0.15"/>
  <cols>
    <col min="1" max="126" width="0.83203125" customWidth="1"/>
  </cols>
  <sheetData>
    <row r="4" spans="1:126" ht="27.75" customHeight="1" x14ac:dyDescent="0.15"/>
    <row r="5" spans="1:126" ht="14" x14ac:dyDescent="0.15">
      <c r="A5" s="171" t="s">
        <v>145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row>
    <row r="6" spans="1:126" ht="14" x14ac:dyDescent="0.15">
      <c r="A6" s="171" t="s">
        <v>54</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row>
    <row r="8" spans="1:126" ht="16" x14ac:dyDescent="0.2">
      <c r="A8" s="164" t="s">
        <v>55</v>
      </c>
      <c r="B8" s="164"/>
      <c r="C8" s="164"/>
      <c r="D8" s="164"/>
      <c r="E8" s="164"/>
      <c r="F8" s="164"/>
      <c r="G8" s="164"/>
      <c r="H8" s="164"/>
      <c r="I8" s="164"/>
      <c r="J8" s="164"/>
      <c r="K8" s="164"/>
      <c r="L8" s="164"/>
      <c r="M8" s="164"/>
      <c r="N8" s="164"/>
      <c r="O8" s="164"/>
      <c r="P8" s="164"/>
      <c r="Q8" s="164"/>
      <c r="R8" s="164"/>
      <c r="T8" s="174" t="str">
        <f>IF('Contract Information'!C11="","",'Contract Information'!C11&amp;", "&amp;'Contract Information'!C12)</f>
        <v/>
      </c>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row>
    <row r="10" spans="1:126" ht="16" x14ac:dyDescent="0.2">
      <c r="A10" s="164" t="s">
        <v>56</v>
      </c>
      <c r="B10" s="164"/>
      <c r="C10" s="164"/>
      <c r="D10" s="164"/>
      <c r="E10" s="164"/>
      <c r="F10" s="164"/>
      <c r="G10" s="164"/>
      <c r="L10" s="173" t="str">
        <f>IF('Contract Information'!C40="ta",Contract!EG1,IF('Contract Information'!C48="TA",Contract!EG1,Contract!EF1))</f>
        <v>r</v>
      </c>
      <c r="M10" s="173"/>
      <c r="N10" s="173"/>
      <c r="O10" s="173"/>
      <c r="Q10" s="171" t="s">
        <v>71</v>
      </c>
      <c r="R10" s="171"/>
      <c r="S10" s="171"/>
      <c r="T10" s="171"/>
      <c r="X10" s="173" t="str">
        <f>IF('Contract Information'!C40="RA",Contract!EG1,IF('Contract Information'!C48="RA",Contract!EG1,Contract!EF1))</f>
        <v>r</v>
      </c>
      <c r="Y10" s="173"/>
      <c r="Z10" s="173"/>
      <c r="AA10" s="173"/>
      <c r="AC10" s="171" t="s">
        <v>72</v>
      </c>
      <c r="AD10" s="171"/>
      <c r="AE10" s="171"/>
      <c r="AF10" s="171"/>
      <c r="AG10" s="171"/>
      <c r="BF10" s="164" t="s">
        <v>75</v>
      </c>
      <c r="BG10" s="164"/>
      <c r="BH10" s="164"/>
      <c r="BI10" s="164"/>
      <c r="BJ10" s="164"/>
      <c r="BK10" s="164"/>
      <c r="BL10" s="164"/>
      <c r="BM10" s="164"/>
      <c r="BN10" s="164"/>
      <c r="BO10" s="164"/>
      <c r="BP10" s="164"/>
      <c r="BQ10" s="164"/>
      <c r="BU10" s="173" t="str">
        <f>IF('Contract Information'!C18="Y",Contract!$EG$1,Contract!$EF$1)</f>
        <v>r</v>
      </c>
      <c r="BV10" s="173"/>
      <c r="BW10" s="173"/>
      <c r="BX10" s="173"/>
      <c r="BZ10" s="171" t="s">
        <v>94</v>
      </c>
      <c r="CA10" s="171"/>
      <c r="CB10" s="171"/>
      <c r="CC10" s="171"/>
      <c r="CD10" s="171"/>
      <c r="CE10" s="171"/>
      <c r="CJ10" s="173" t="str">
        <f>IF('Contract Information'!C19="Y",Contract!$EG$1,Contract!$EF$1)</f>
        <v>r</v>
      </c>
      <c r="CK10" s="173"/>
      <c r="CL10" s="173"/>
      <c r="CM10" s="173"/>
      <c r="CO10" s="164" t="s">
        <v>95</v>
      </c>
      <c r="CP10" s="164"/>
      <c r="CQ10" s="164"/>
      <c r="CR10" s="164"/>
      <c r="CS10" s="164"/>
      <c r="CT10" s="164"/>
      <c r="CU10" s="164"/>
      <c r="CV10" s="164"/>
      <c r="CW10" s="164"/>
      <c r="CX10" s="164"/>
      <c r="CY10" s="164"/>
    </row>
    <row r="12" spans="1:126" ht="14" x14ac:dyDescent="0.15">
      <c r="A12" s="47" t="s">
        <v>57</v>
      </c>
      <c r="AC12" s="166" t="str">
        <f>IF('Contract Information'!C7="","",'Contract Information'!C7)</f>
        <v/>
      </c>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row>
    <row r="13" spans="1:126" ht="16" x14ac:dyDescent="0.2">
      <c r="N13" s="7"/>
    </row>
    <row r="14" spans="1:126" ht="14" x14ac:dyDescent="0.15">
      <c r="A14" s="47" t="s">
        <v>60</v>
      </c>
      <c r="Q14" s="166" t="str">
        <f>IF('Contract Information'!C8="","",'Contract Information'!C8)</f>
        <v/>
      </c>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row>
    <row r="16" spans="1:126" x14ac:dyDescent="0.15">
      <c r="A16" s="167" t="s">
        <v>61</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row>
    <row r="17" spans="1:126" ht="6.75" customHeight="1" x14ac:dyDescent="0.15"/>
    <row r="18" spans="1:126" x14ac:dyDescent="0.15">
      <c r="A18" s="172" t="s">
        <v>62</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row>
    <row r="20" spans="1:126" ht="12.75" customHeight="1" x14ac:dyDescent="0.15">
      <c r="C20" s="200" t="s">
        <v>152</v>
      </c>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row>
    <row r="21" spans="1:126" x14ac:dyDescent="0.15">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row>
    <row r="22" spans="1:126" x14ac:dyDescent="0.1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row>
    <row r="23" spans="1:126" ht="12.75" customHeight="1" x14ac:dyDescent="0.15">
      <c r="C23" s="200" t="s">
        <v>63</v>
      </c>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row>
    <row r="24" spans="1:126" x14ac:dyDescent="0.15">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205"/>
      <c r="DF24" s="205"/>
      <c r="DG24" s="205"/>
      <c r="DH24" s="205"/>
      <c r="DI24" s="205"/>
      <c r="DJ24" s="205"/>
      <c r="DK24" s="205"/>
      <c r="DL24" s="205"/>
      <c r="DM24" s="205"/>
      <c r="DN24" s="205"/>
      <c r="DO24" s="205"/>
      <c r="DP24" s="205"/>
      <c r="DQ24" s="205"/>
      <c r="DR24" s="205"/>
      <c r="DS24" s="205"/>
      <c r="DT24" s="205"/>
      <c r="DU24" s="205"/>
      <c r="DV24" s="205"/>
    </row>
    <row r="25" spans="1:126" ht="12.75" customHeight="1" x14ac:dyDescent="0.15">
      <c r="C25" s="200" t="s">
        <v>159</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row>
    <row r="26" spans="1:126" x14ac:dyDescent="0.15">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row>
    <row r="27" spans="1:126" s="46" customFormat="1" x14ac:dyDescent="0.15">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6"/>
    </row>
    <row r="28" spans="1:126" s="46" customFormat="1" ht="12.75" customHeight="1" x14ac:dyDescent="0.15">
      <c r="C28" s="200" t="s">
        <v>64</v>
      </c>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row>
    <row r="29" spans="1:126" s="46" customFormat="1" x14ac:dyDescent="0.15">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row>
    <row r="30" spans="1:126" s="46" customFormat="1" x14ac:dyDescent="0.15">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c r="DH30" s="206"/>
      <c r="DI30" s="206"/>
      <c r="DJ30" s="206"/>
      <c r="DK30" s="206"/>
      <c r="DL30" s="206"/>
      <c r="DM30" s="206"/>
      <c r="DN30" s="206"/>
      <c r="DO30" s="206"/>
      <c r="DP30" s="206"/>
      <c r="DQ30" s="206"/>
      <c r="DR30" s="206"/>
      <c r="DS30" s="206"/>
      <c r="DT30" s="206"/>
      <c r="DU30" s="206"/>
      <c r="DV30" s="206"/>
    </row>
    <row r="31" spans="1:126" s="46" customFormat="1" ht="12.75" customHeight="1" x14ac:dyDescent="0.15">
      <c r="C31" s="200" t="s">
        <v>65</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row>
    <row r="32" spans="1:126" s="46" customFormat="1" x14ac:dyDescent="0.15">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row>
    <row r="33" spans="3:126" s="46" customFormat="1" x14ac:dyDescent="0.15">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row>
    <row r="34" spans="3:126" s="46" customFormat="1" x14ac:dyDescent="0.15">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6"/>
      <c r="DT34" s="206"/>
      <c r="DU34" s="206"/>
      <c r="DV34" s="206"/>
    </row>
    <row r="35" spans="3:126" s="46" customFormat="1" ht="12.75" customHeight="1" x14ac:dyDescent="0.15">
      <c r="C35" s="200" t="s">
        <v>66</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row>
    <row r="36" spans="3:126" s="46" customFormat="1" x14ac:dyDescent="0.15">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row>
    <row r="37" spans="3:126" s="46" customFormat="1" x14ac:dyDescent="0.15">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50"/>
      <c r="CV37" s="150"/>
      <c r="CW37" s="150"/>
      <c r="CX37" s="150"/>
      <c r="CY37" s="150"/>
      <c r="CZ37" s="150"/>
      <c r="DA37" s="150"/>
      <c r="DB37" s="150"/>
      <c r="DC37" s="150"/>
      <c r="DD37" s="150"/>
      <c r="DE37" s="150"/>
      <c r="DF37" s="150"/>
      <c r="DG37" s="150"/>
      <c r="DH37" s="150"/>
      <c r="DI37" s="150"/>
      <c r="DJ37" s="150"/>
      <c r="DK37" s="150"/>
      <c r="DL37" s="150"/>
      <c r="DM37" s="150"/>
      <c r="DN37" s="150"/>
      <c r="DO37" s="150"/>
      <c r="DP37" s="150"/>
      <c r="DQ37" s="150"/>
      <c r="DR37" s="150"/>
      <c r="DS37" s="150"/>
      <c r="DT37" s="150"/>
      <c r="DU37" s="150"/>
      <c r="DV37" s="150"/>
    </row>
    <row r="38" spans="3:126" s="46" customFormat="1" x14ac:dyDescent="0.15">
      <c r="C38" s="200" t="s">
        <v>67</v>
      </c>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row>
    <row r="39" spans="3:126" s="46" customFormat="1" x14ac:dyDescent="0.15">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row>
    <row r="40" spans="3:126" s="46" customFormat="1" x14ac:dyDescent="0.15">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row>
    <row r="41" spans="3:126" s="46" customFormat="1" ht="12.75" customHeight="1" x14ac:dyDescent="0.15">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row>
    <row r="42" spans="3:126" s="46" customFormat="1" ht="12.75" customHeight="1" x14ac:dyDescent="0.15">
      <c r="C42" s="200" t="s">
        <v>160</v>
      </c>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row>
    <row r="43" spans="3:126" s="46" customFormat="1" x14ac:dyDescent="0.15">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row>
    <row r="44" spans="3:126" s="46" customFormat="1" x14ac:dyDescent="0.15">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row>
    <row r="45" spans="3:126" s="46" customFormat="1" x14ac:dyDescent="0.15">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50"/>
      <c r="CY45" s="150"/>
      <c r="CZ45" s="150"/>
      <c r="DA45" s="150"/>
      <c r="DB45" s="150"/>
      <c r="DC45" s="150"/>
      <c r="DD45" s="150"/>
      <c r="DE45" s="150"/>
      <c r="DF45" s="150"/>
      <c r="DG45" s="150"/>
      <c r="DH45" s="150"/>
      <c r="DI45" s="150"/>
      <c r="DJ45" s="150"/>
      <c r="DK45" s="150"/>
      <c r="DL45" s="150"/>
      <c r="DM45" s="150"/>
      <c r="DN45" s="150"/>
      <c r="DO45" s="150"/>
      <c r="DP45" s="150"/>
      <c r="DQ45" s="150"/>
      <c r="DR45" s="150"/>
      <c r="DS45" s="150"/>
      <c r="DT45" s="150"/>
      <c r="DU45" s="150"/>
      <c r="DV45" s="150"/>
    </row>
    <row r="46" spans="3:126" s="46" customFormat="1" x14ac:dyDescent="0.15">
      <c r="C46" s="200" t="s">
        <v>162</v>
      </c>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row>
    <row r="47" spans="3:126" s="46" customFormat="1" x14ac:dyDescent="0.15">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row>
    <row r="48" spans="3:126" s="149" customFormat="1" x14ac:dyDescent="0.15">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row>
    <row r="49" spans="1:126" s="46" customFormat="1" x14ac:dyDescent="0.15"/>
    <row r="50" spans="1:126" s="46" customFormat="1" x14ac:dyDescent="0.15">
      <c r="C50" s="207" t="s">
        <v>161</v>
      </c>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row>
    <row r="51" spans="1:126" s="46" customFormat="1" x14ac:dyDescent="0.15">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row>
    <row r="52" spans="1:126" s="46" customFormat="1" x14ac:dyDescent="0.15"/>
    <row r="53" spans="1:126" s="46" customFormat="1" ht="12.75" customHeight="1" x14ac:dyDescent="0.15">
      <c r="A53" s="168" t="s">
        <v>68</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68"/>
      <c r="BY53" s="168"/>
      <c r="BZ53" s="168"/>
      <c r="CA53" s="168"/>
      <c r="CB53" s="168"/>
      <c r="CC53" s="168"/>
      <c r="CD53" s="168"/>
      <c r="CE53" s="168"/>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c r="DE53" s="168"/>
      <c r="DF53" s="168"/>
      <c r="DG53" s="168"/>
      <c r="DH53" s="168"/>
      <c r="DI53" s="168"/>
      <c r="DJ53" s="168"/>
      <c r="DK53" s="168"/>
      <c r="DL53" s="168"/>
      <c r="DM53" s="168"/>
      <c r="DN53" s="168"/>
      <c r="DO53" s="168"/>
      <c r="DP53" s="168"/>
      <c r="DQ53" s="168"/>
      <c r="DR53" s="168"/>
      <c r="DS53" s="168"/>
      <c r="DT53" s="168"/>
      <c r="DU53" s="168"/>
      <c r="DV53" s="168"/>
    </row>
    <row r="55" spans="1:126" ht="14" x14ac:dyDescent="0.15">
      <c r="A55" s="164" t="s">
        <v>69</v>
      </c>
      <c r="B55" s="164"/>
      <c r="C55" s="164"/>
      <c r="D55" s="164"/>
      <c r="E55" s="164"/>
      <c r="F55" s="164"/>
      <c r="G55" s="164"/>
      <c r="H55" s="164"/>
      <c r="I55" s="164"/>
      <c r="J55" s="164"/>
      <c r="K55" s="164"/>
      <c r="L55" s="164"/>
      <c r="M55" s="164"/>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V55" s="47" t="s">
        <v>143</v>
      </c>
      <c r="CD55" s="165"/>
      <c r="CE55" s="165"/>
      <c r="CF55" s="165"/>
      <c r="CG55" s="165"/>
      <c r="CH55" s="165"/>
      <c r="CI55" s="165"/>
      <c r="CJ55" s="165"/>
      <c r="CK55" s="165"/>
      <c r="CL55" s="165"/>
      <c r="CM55" s="165"/>
      <c r="CN55" s="165"/>
      <c r="CO55" s="165"/>
      <c r="CP55" s="165"/>
      <c r="CQ55" s="165"/>
      <c r="CR55" s="165"/>
      <c r="CS55" s="165"/>
      <c r="CT55" s="165"/>
      <c r="CU55" s="165"/>
      <c r="CV55" s="165"/>
      <c r="CW55" s="165"/>
      <c r="CX55" s="165"/>
      <c r="CY55" s="165"/>
      <c r="CZ55" s="165"/>
      <c r="DA55" s="165"/>
      <c r="DB55" s="165"/>
      <c r="DC55" s="165"/>
      <c r="DD55" s="165"/>
    </row>
    <row r="57" spans="1:126" ht="14" x14ac:dyDescent="0.15">
      <c r="A57" s="47" t="s">
        <v>70</v>
      </c>
      <c r="Q57" s="166" t="str">
        <f>IF('Contract Information'!C13="","",'Contract Information'!C13)</f>
        <v/>
      </c>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56"/>
      <c r="AP57" s="56"/>
      <c r="AQ57" s="56"/>
      <c r="AR57" s="56"/>
      <c r="AS57" s="56"/>
      <c r="AT57" s="48" t="s">
        <v>10</v>
      </c>
      <c r="AU57" s="56"/>
      <c r="AV57" s="56"/>
      <c r="AW57" s="56"/>
      <c r="AX57" s="56"/>
      <c r="AY57" s="56"/>
      <c r="AZ57" s="56"/>
      <c r="BA57" s="56"/>
      <c r="BB57" s="56"/>
      <c r="BD57" s="169" t="str">
        <f>IF('Contract Information'!C14="","",'Contract Information'!C14)</f>
        <v/>
      </c>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69"/>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69"/>
      <c r="DA57" s="169"/>
      <c r="DB57" s="169"/>
      <c r="DC57" s="169"/>
      <c r="DD57" s="169"/>
    </row>
    <row r="59" spans="1:126" ht="14" x14ac:dyDescent="0.15">
      <c r="A59" s="164" t="s">
        <v>11</v>
      </c>
      <c r="B59" s="164"/>
      <c r="C59" s="164"/>
      <c r="D59" s="164"/>
      <c r="E59" s="164"/>
      <c r="F59" s="164"/>
      <c r="G59" s="164"/>
      <c r="H59" s="164"/>
      <c r="I59" s="164"/>
      <c r="J59" s="164"/>
      <c r="K59" s="164"/>
      <c r="L59" s="164"/>
      <c r="M59" s="164"/>
      <c r="N59" s="164"/>
      <c r="O59" s="164"/>
      <c r="P59" s="164"/>
      <c r="Q59" s="164"/>
      <c r="R59" s="164"/>
      <c r="T59" s="165" t="str">
        <f>IF('Contract Information'!C15="","",'Contract Information'!C15)</f>
        <v/>
      </c>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row>
  </sheetData>
  <sheetProtection sheet="1" objects="1" scenarios="1"/>
  <mergeCells count="36">
    <mergeCell ref="C50:DV51"/>
    <mergeCell ref="C25:DV26"/>
    <mergeCell ref="C28:DV29"/>
    <mergeCell ref="AC12:CP12"/>
    <mergeCell ref="C46:DV48"/>
    <mergeCell ref="AC10:AG10"/>
    <mergeCell ref="A18:BU18"/>
    <mergeCell ref="A5:DV5"/>
    <mergeCell ref="A6:DV6"/>
    <mergeCell ref="CO10:CY10"/>
    <mergeCell ref="BF10:BQ10"/>
    <mergeCell ref="CJ10:CM10"/>
    <mergeCell ref="A8:R8"/>
    <mergeCell ref="A10:G10"/>
    <mergeCell ref="L10:O10"/>
    <mergeCell ref="X10:AA10"/>
    <mergeCell ref="T8:CB8"/>
    <mergeCell ref="Q10:T10"/>
    <mergeCell ref="BU10:BX10"/>
    <mergeCell ref="BZ10:CE10"/>
    <mergeCell ref="A59:R59"/>
    <mergeCell ref="T59:AY59"/>
    <mergeCell ref="Q14:CP14"/>
    <mergeCell ref="A16:BV16"/>
    <mergeCell ref="C42:DV44"/>
    <mergeCell ref="A53:DV53"/>
    <mergeCell ref="C35:DV36"/>
    <mergeCell ref="C20:DV21"/>
    <mergeCell ref="C23:DV23"/>
    <mergeCell ref="C31:DV33"/>
    <mergeCell ref="Q57:AN57"/>
    <mergeCell ref="BD57:DD57"/>
    <mergeCell ref="A55:M55"/>
    <mergeCell ref="O55:BR55"/>
    <mergeCell ref="CD55:DD55"/>
    <mergeCell ref="C38:DV40"/>
  </mergeCells>
  <phoneticPr fontId="3" type="noConversion"/>
  <pageMargins left="0.46" right="0.33" top="0.79" bottom="1" header="0.5" footer="0.5"/>
  <pageSetup scale="84" orientation="portrait"/>
  <headerFooter alignWithMargins="0">
    <oddFooter xml:space="preserve">&amp;R&amp;8ver.: 8/21/2018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L65"/>
  <sheetViews>
    <sheetView tabSelected="1" view="pageLayout" zoomScale="200" zoomScaleNormal="200" zoomScaleSheetLayoutView="100" zoomScalePageLayoutView="200" workbookViewId="0">
      <selection activeCell="EE28" sqref="EE28"/>
    </sheetView>
  </sheetViews>
  <sheetFormatPr baseColWidth="10" defaultColWidth="8.83203125" defaultRowHeight="13" x14ac:dyDescent="0.15"/>
  <cols>
    <col min="1" max="129" width="0.83203125" customWidth="1"/>
    <col min="130" max="132" width="0.5" customWidth="1"/>
    <col min="133" max="135" width="1.6640625" customWidth="1"/>
    <col min="136" max="143" width="1.33203125" customWidth="1"/>
  </cols>
  <sheetData>
    <row r="1" spans="1:141" ht="16" x14ac:dyDescent="0.2">
      <c r="A1" s="117"/>
      <c r="B1" s="117"/>
      <c r="C1" s="117"/>
      <c r="D1" s="117"/>
      <c r="E1" s="117"/>
      <c r="F1" s="117"/>
      <c r="G1" s="117"/>
      <c r="H1" s="117"/>
      <c r="I1" s="117"/>
      <c r="J1" s="117"/>
      <c r="K1" s="117"/>
      <c r="EF1" s="6" t="s">
        <v>93</v>
      </c>
      <c r="EG1" s="6" t="s">
        <v>97</v>
      </c>
    </row>
    <row r="2" spans="1:141" x14ac:dyDescent="0.15">
      <c r="CW2" s="177" t="s">
        <v>143</v>
      </c>
      <c r="CX2" s="177"/>
      <c r="CY2" s="177"/>
      <c r="CZ2" s="177"/>
      <c r="DA2" s="177"/>
      <c r="DB2" s="177"/>
      <c r="DD2" s="178">
        <f ca="1">NOW()</f>
        <v>43333.414370949075</v>
      </c>
      <c r="DE2" s="178"/>
      <c r="DF2" s="178"/>
      <c r="DG2" s="178"/>
      <c r="DH2" s="178"/>
      <c r="DI2" s="178"/>
      <c r="DJ2" s="178"/>
      <c r="DK2" s="178"/>
      <c r="DL2" s="178"/>
      <c r="DM2" s="178"/>
      <c r="DN2" s="178"/>
      <c r="DO2" s="178"/>
      <c r="DP2" s="178"/>
      <c r="DQ2" s="178"/>
      <c r="DR2" s="178"/>
      <c r="DS2" s="178"/>
      <c r="DT2" s="178"/>
      <c r="DU2" s="178"/>
      <c r="DV2" s="178"/>
      <c r="DW2" s="116"/>
      <c r="DX2" s="116"/>
      <c r="DY2" s="116"/>
      <c r="DZ2" s="116"/>
    </row>
    <row r="6" spans="1:141" ht="16" x14ac:dyDescent="0.2">
      <c r="A6" s="183" t="s">
        <v>79</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88"/>
      <c r="EA6" s="88"/>
      <c r="EB6" s="88"/>
      <c r="EC6" s="88"/>
      <c r="ED6" s="88"/>
      <c r="EE6" s="88"/>
      <c r="EI6" s="79" t="s">
        <v>99</v>
      </c>
      <c r="EJ6" s="79" t="s">
        <v>101</v>
      </c>
      <c r="EK6" s="79" t="s">
        <v>102</v>
      </c>
    </row>
    <row r="7" spans="1:141" x14ac:dyDescent="0.15">
      <c r="DU7" s="45"/>
      <c r="EH7" s="79" t="s">
        <v>17</v>
      </c>
      <c r="EI7" s="80" t="str">
        <f>IF('Contract Information'!C22="Y",3592/2,"")</f>
        <v/>
      </c>
      <c r="EJ7" s="80" t="str">
        <f>IF('Contract Information'!C23="Y",3592/2,"")</f>
        <v/>
      </c>
      <c r="EK7" s="80" t="str">
        <f>IF('Contract Information'!C24="Y",1197,"")</f>
        <v/>
      </c>
    </row>
    <row r="8" spans="1:141" x14ac:dyDescent="0.15">
      <c r="J8" s="2"/>
      <c r="K8" s="2"/>
      <c r="L8" s="2"/>
      <c r="M8" s="2"/>
      <c r="N8" s="2"/>
      <c r="O8" s="2"/>
      <c r="EI8" s="78"/>
      <c r="EJ8" s="78"/>
    </row>
    <row r="9" spans="1:141" ht="16" x14ac:dyDescent="0.2">
      <c r="A9" s="184" t="s">
        <v>74</v>
      </c>
      <c r="B9" s="184"/>
      <c r="C9" s="184"/>
      <c r="D9" s="184"/>
      <c r="E9" s="184"/>
      <c r="F9" s="184"/>
      <c r="G9" s="184"/>
      <c r="H9" s="184"/>
      <c r="I9" s="184"/>
      <c r="K9" s="174" t="str">
        <f>IF('Contract Information'!C11="","",'Contract Information'!C11&amp;", "&amp;'Contract Information'!C12)</f>
        <v/>
      </c>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5"/>
      <c r="BT9" s="15"/>
      <c r="BU9" s="15"/>
      <c r="BV9" s="15"/>
      <c r="BW9" s="15"/>
      <c r="BX9" s="15"/>
      <c r="BY9" s="15"/>
      <c r="BZ9" s="15"/>
      <c r="CA9" s="185" t="s">
        <v>92</v>
      </c>
      <c r="CB9" s="185"/>
      <c r="CC9" s="185"/>
      <c r="CD9" s="185"/>
      <c r="CE9" s="185"/>
      <c r="CF9" s="185"/>
      <c r="CG9" s="185"/>
      <c r="CH9" s="185"/>
      <c r="CI9" s="185"/>
      <c r="CJ9" s="185"/>
      <c r="CK9" s="185"/>
      <c r="CL9" s="185"/>
      <c r="CM9" s="185"/>
      <c r="CN9" s="185"/>
      <c r="CO9" s="185"/>
      <c r="CP9" s="185"/>
      <c r="CQ9" s="14"/>
      <c r="CR9" s="174" t="str">
        <f>IF('Contract Information'!C13="","",'Contract Information'!C13)</f>
        <v/>
      </c>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8"/>
      <c r="EA9" s="8"/>
      <c r="EB9" s="8"/>
      <c r="EC9" s="8"/>
    </row>
    <row r="10" spans="1:141" ht="6" customHeight="1" x14ac:dyDescent="0.15"/>
    <row r="11" spans="1:141" ht="16" x14ac:dyDescent="0.2">
      <c r="A11" s="184" t="s">
        <v>75</v>
      </c>
      <c r="B11" s="184"/>
      <c r="C11" s="184"/>
      <c r="D11" s="184"/>
      <c r="E11" s="184"/>
      <c r="F11" s="184"/>
      <c r="G11" s="184"/>
      <c r="H11" s="184"/>
      <c r="I11" s="184"/>
      <c r="J11" s="184"/>
      <c r="K11" s="184"/>
      <c r="L11" s="184"/>
      <c r="M11" s="184"/>
      <c r="P11" s="186" t="str">
        <f>IF('Contract Information'!C18="Y",EG1,EF1)</f>
        <v>r</v>
      </c>
      <c r="Q11" s="186"/>
      <c r="R11" s="186"/>
      <c r="S11" s="186"/>
      <c r="T11" s="187" t="s">
        <v>94</v>
      </c>
      <c r="U11" s="187"/>
      <c r="V11" s="187"/>
      <c r="W11" s="187"/>
      <c r="X11" s="187"/>
      <c r="Y11" s="187"/>
      <c r="AB11" s="176" t="str">
        <f>IF('Contract Information'!C19="Y",EG1,EF1)</f>
        <v>r</v>
      </c>
      <c r="AC11" s="176"/>
      <c r="AD11" s="176"/>
      <c r="AE11" s="176"/>
      <c r="AF11" s="175" t="s">
        <v>95</v>
      </c>
      <c r="AG11" s="175"/>
      <c r="AH11" s="175"/>
      <c r="AI11" s="175"/>
      <c r="AJ11" s="175"/>
      <c r="AK11" s="175"/>
      <c r="AL11" s="175"/>
      <c r="AM11" s="175"/>
      <c r="AN11" s="175"/>
      <c r="AO11" s="175"/>
      <c r="AP11" s="175"/>
      <c r="BK11" s="184" t="s">
        <v>96</v>
      </c>
      <c r="BL11" s="184"/>
      <c r="BM11" s="184"/>
      <c r="BN11" s="184"/>
      <c r="BO11" s="184"/>
      <c r="BP11" s="184"/>
      <c r="BQ11" s="184"/>
      <c r="BR11" s="184"/>
      <c r="BT11" s="186" t="str">
        <f>IF('Contract Information'!C22&lt;2000,EF1,EG1)</f>
        <v>r</v>
      </c>
      <c r="BU11" s="186"/>
      <c r="BV11" s="186"/>
      <c r="BW11" s="175" t="s">
        <v>99</v>
      </c>
      <c r="BX11" s="175"/>
      <c r="BY11" s="175"/>
      <c r="BZ11" s="175"/>
      <c r="CA11" s="175"/>
      <c r="CB11" s="175"/>
      <c r="CC11" s="188" t="str">
        <f>IF('Contract Information'!C22&lt;2000,"",'Contract Information'!C22)</f>
        <v/>
      </c>
      <c r="CD11" s="188"/>
      <c r="CE11" s="188"/>
      <c r="CF11" s="188"/>
      <c r="CG11" s="188"/>
      <c r="CH11" s="188"/>
      <c r="CK11" s="186" t="str">
        <f>IF('Contract Information'!C23&lt;2000,EF1,EG1)</f>
        <v>r</v>
      </c>
      <c r="CL11" s="186"/>
      <c r="CM11" s="186"/>
      <c r="CN11" s="186"/>
      <c r="CO11" s="175" t="s">
        <v>101</v>
      </c>
      <c r="CP11" s="175"/>
      <c r="CQ11" s="175"/>
      <c r="CR11" s="175"/>
      <c r="CS11" s="175"/>
      <c r="CT11" s="175"/>
      <c r="CU11" s="175"/>
      <c r="CV11" s="175"/>
      <c r="CW11" s="175"/>
      <c r="CX11" s="188" t="str">
        <f>IF('Contract Information'!C23&lt;2000,"",'Contract Information'!C23)</f>
        <v/>
      </c>
      <c r="CY11" s="188"/>
      <c r="CZ11" s="188"/>
      <c r="DA11" s="188"/>
      <c r="DB11" s="188"/>
      <c r="DC11" s="188"/>
      <c r="DF11" s="186" t="str">
        <f>IF('Contract Information'!C24&lt;2000,EF1,EG1)</f>
        <v>r</v>
      </c>
      <c r="DG11" s="186"/>
      <c r="DH11" s="186"/>
      <c r="DI11" s="187" t="s">
        <v>102</v>
      </c>
      <c r="DJ11" s="187"/>
      <c r="DK11" s="187"/>
      <c r="DL11" s="187"/>
      <c r="DM11" s="187"/>
      <c r="DN11" s="187"/>
      <c r="DO11" s="187"/>
      <c r="DP11" s="187"/>
      <c r="DQ11" s="187"/>
      <c r="DR11" s="187"/>
      <c r="DS11" s="187"/>
      <c r="DT11" s="188" t="str">
        <f>IF('Contract Information'!C24&lt;2000,"",'Contract Information'!C24)</f>
        <v/>
      </c>
      <c r="DU11" s="188"/>
      <c r="DV11" s="188"/>
      <c r="DW11" s="188"/>
      <c r="DX11" s="188"/>
      <c r="DY11" s="188"/>
      <c r="DZ11" s="87"/>
      <c r="EA11" s="8"/>
      <c r="EB11" s="8"/>
      <c r="EC11" s="8"/>
    </row>
    <row r="12" spans="1:141" x14ac:dyDescent="0.15">
      <c r="V12" s="191" t="s">
        <v>106</v>
      </c>
      <c r="W12" s="191"/>
      <c r="X12" s="191"/>
      <c r="Y12" s="191"/>
      <c r="Z12" s="191"/>
      <c r="AA12" s="191"/>
      <c r="AB12" s="191"/>
      <c r="AC12" s="191"/>
      <c r="AD12" s="191"/>
      <c r="AE12" s="191"/>
      <c r="AF12" s="191"/>
      <c r="AG12" s="191"/>
      <c r="AH12" s="191"/>
      <c r="AI12" s="191"/>
      <c r="AJ12" s="191"/>
      <c r="AK12" s="191"/>
      <c r="AL12" s="191"/>
      <c r="AM12" s="191"/>
      <c r="CE12" s="191" t="s">
        <v>105</v>
      </c>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EJ12" s="78"/>
    </row>
    <row r="13" spans="1:141" ht="6" customHeight="1" x14ac:dyDescent="0.15">
      <c r="BZ13" s="16"/>
    </row>
    <row r="14" spans="1:141" ht="16" x14ac:dyDescent="0.2">
      <c r="A14" s="184" t="s">
        <v>80</v>
      </c>
      <c r="B14" s="184"/>
      <c r="C14" s="184"/>
      <c r="D14" s="184"/>
      <c r="E14" s="184"/>
      <c r="F14" s="184"/>
      <c r="G14" s="184"/>
      <c r="H14" s="184"/>
      <c r="I14" s="184"/>
      <c r="P14" s="186" t="str">
        <f>IF('Contract Information'!C27="Y",EG1,EF1)</f>
        <v>r</v>
      </c>
      <c r="Q14" s="186"/>
      <c r="R14" s="186"/>
      <c r="S14" s="175" t="s">
        <v>113</v>
      </c>
      <c r="T14" s="175"/>
      <c r="U14" s="175"/>
      <c r="V14" s="175"/>
      <c r="W14" s="175"/>
      <c r="X14" s="175"/>
      <c r="AB14" s="186" t="str">
        <f>IF('Contract Information'!C28="Y",EG1,EF1)</f>
        <v>r</v>
      </c>
      <c r="AC14" s="186"/>
      <c r="AD14" s="186"/>
      <c r="AE14" s="175" t="s">
        <v>109</v>
      </c>
      <c r="AF14" s="175"/>
      <c r="AG14" s="175"/>
      <c r="AH14" s="175"/>
      <c r="AI14" s="175"/>
      <c r="AJ14" s="175"/>
      <c r="AK14" s="175"/>
      <c r="AO14" s="186" t="str">
        <f>IF('Contract Information'!C29="Y",EG1,EF1)</f>
        <v>r</v>
      </c>
      <c r="AP14" s="186"/>
      <c r="AQ14" s="186"/>
      <c r="AR14" s="175" t="s">
        <v>107</v>
      </c>
      <c r="AS14" s="175"/>
      <c r="AT14" s="175"/>
      <c r="AU14" s="175"/>
      <c r="AV14" s="175"/>
      <c r="AW14" s="175"/>
      <c r="AX14" s="175"/>
      <c r="AY14" s="175"/>
      <c r="BC14" s="186" t="str">
        <f>IF('Contract Information'!C30="Y",EG1,EF1)</f>
        <v>r</v>
      </c>
      <c r="BD14" s="186"/>
      <c r="BE14" s="186"/>
      <c r="BF14" s="175" t="s">
        <v>108</v>
      </c>
      <c r="BG14" s="175"/>
      <c r="BH14" s="175"/>
      <c r="BI14" s="175"/>
      <c r="BJ14" s="175"/>
      <c r="BK14" s="175"/>
      <c r="BL14" s="175"/>
      <c r="BM14" s="175"/>
      <c r="BQ14" s="186" t="str">
        <f>IF('Contract Information'!C31="Y",EG1,EF1)</f>
        <v>r</v>
      </c>
      <c r="BR14" s="186"/>
      <c r="BS14" s="186"/>
      <c r="BT14" s="175" t="s">
        <v>115</v>
      </c>
      <c r="BU14" s="175"/>
      <c r="BV14" s="175"/>
      <c r="BW14" s="175"/>
      <c r="BX14" s="175"/>
      <c r="BY14" s="175"/>
      <c r="BZ14" s="175"/>
      <c r="CA14" s="175"/>
      <c r="CB14" s="175"/>
      <c r="CC14" s="175"/>
      <c r="CG14" s="186" t="str">
        <f>IF('Contract Information'!C32="Y",EG1,EF1)</f>
        <v>r</v>
      </c>
      <c r="CH14" s="186"/>
      <c r="CI14" s="186"/>
      <c r="CJ14" s="187" t="s">
        <v>116</v>
      </c>
      <c r="CK14" s="187"/>
      <c r="CL14" s="187"/>
      <c r="CM14" s="187"/>
      <c r="CN14" s="187"/>
      <c r="CO14" s="187"/>
      <c r="CP14" s="187"/>
      <c r="CQ14" s="187"/>
      <c r="CR14" s="187"/>
      <c r="CS14" s="187"/>
      <c r="EJ14" s="78"/>
    </row>
    <row r="15" spans="1:141" x14ac:dyDescent="0.15">
      <c r="AW15" s="191" t="s">
        <v>114</v>
      </c>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EI15" s="81"/>
      <c r="EJ15" s="78"/>
    </row>
    <row r="16" spans="1:141" ht="6" customHeight="1" x14ac:dyDescent="0.15"/>
    <row r="17" spans="1:142" ht="16" x14ac:dyDescent="0.2">
      <c r="A17" s="92" t="s">
        <v>85</v>
      </c>
      <c r="B17" s="92"/>
      <c r="C17" s="92"/>
      <c r="D17" s="92"/>
      <c r="E17" s="92"/>
      <c r="F17" s="4"/>
      <c r="G17" s="4"/>
      <c r="P17" s="186" t="str">
        <f>IF('Contract Information'!C35="Y",EG1,EF1)</f>
        <v>r</v>
      </c>
      <c r="Q17" s="186"/>
      <c r="R17" s="186"/>
      <c r="S17" s="187" t="s">
        <v>117</v>
      </c>
      <c r="T17" s="187"/>
      <c r="U17" s="187"/>
      <c r="V17" s="187"/>
      <c r="W17" s="187"/>
      <c r="X17" s="187"/>
      <c r="Y17" s="187"/>
      <c r="Z17" s="187"/>
      <c r="AA17" s="187"/>
      <c r="AB17" s="187"/>
      <c r="AC17" s="187"/>
      <c r="AD17" s="187"/>
      <c r="AE17" s="187"/>
      <c r="AF17" s="187"/>
      <c r="AG17" s="187"/>
      <c r="AH17" s="187"/>
      <c r="AI17" s="187"/>
      <c r="AJ17" s="187"/>
      <c r="AK17" s="187"/>
      <c r="AL17" s="187"/>
      <c r="AM17" s="187"/>
      <c r="AN17" s="187"/>
      <c r="BB17" s="198" t="str">
        <f>IF('Contract Information'!C36&gt;0,EG1,EF1)</f>
        <v>r</v>
      </c>
      <c r="BC17" s="198"/>
      <c r="BD17" s="198"/>
      <c r="BE17" s="198"/>
      <c r="BF17" s="202" t="str">
        <f>IF('Contract Information'!C36="","",'Contract Information'!C36)</f>
        <v/>
      </c>
      <c r="BG17" s="202"/>
      <c r="BH17" s="202"/>
      <c r="BI17" s="202"/>
      <c r="BJ17" s="202"/>
      <c r="BK17" s="202"/>
      <c r="BL17" s="202"/>
      <c r="BM17" s="202"/>
      <c r="BN17" s="202"/>
      <c r="BO17" s="187" t="s">
        <v>120</v>
      </c>
      <c r="BP17" s="187"/>
      <c r="BQ17" s="187"/>
      <c r="BR17" s="187"/>
      <c r="BS17" s="187"/>
      <c r="BT17" s="187"/>
      <c r="BU17" s="187"/>
      <c r="BV17" s="187"/>
      <c r="CS17" s="186" t="str">
        <f>IF('Contract Information'!C37="Y",EG1,EF1)</f>
        <v>r</v>
      </c>
      <c r="CT17" s="186"/>
      <c r="CU17" s="186"/>
      <c r="CV17" s="175" t="s">
        <v>118</v>
      </c>
      <c r="CW17" s="175"/>
      <c r="CX17" s="175"/>
      <c r="CY17" s="175"/>
      <c r="CZ17" s="175"/>
      <c r="DA17" s="175"/>
      <c r="DB17" s="175"/>
      <c r="DC17" s="175"/>
      <c r="DD17" s="175"/>
      <c r="DE17" s="175"/>
      <c r="DF17" s="175"/>
      <c r="DG17" s="175"/>
      <c r="DH17" s="175"/>
      <c r="DI17" s="175"/>
      <c r="DJ17" s="175"/>
      <c r="DK17" s="175"/>
      <c r="DL17" s="175"/>
      <c r="DM17" s="175"/>
      <c r="DN17" s="175"/>
      <c r="DO17" s="175"/>
      <c r="DP17" s="175"/>
      <c r="DQ17" s="175"/>
      <c r="EI17" s="81">
        <f>'Contract Information'!C41/20</f>
        <v>0</v>
      </c>
      <c r="EJ17" s="78"/>
    </row>
    <row r="18" spans="1:142" ht="6" customHeight="1" x14ac:dyDescent="0.15"/>
    <row r="19" spans="1:142" ht="16"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BR19" s="2"/>
      <c r="BS19" s="2"/>
      <c r="BT19" s="2"/>
      <c r="BU19" s="2"/>
      <c r="BV19" s="2"/>
      <c r="BW19" s="2"/>
      <c r="BX19" s="2"/>
      <c r="BY19" s="2"/>
      <c r="BZ19" s="2"/>
      <c r="CA19" s="2"/>
      <c r="CB19" s="2"/>
      <c r="CC19" s="182" t="s">
        <v>121</v>
      </c>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5"/>
      <c r="DC19" s="2"/>
      <c r="DD19" s="2"/>
      <c r="DE19" s="2"/>
      <c r="DF19" s="2"/>
      <c r="DG19" s="2"/>
      <c r="DH19" s="2"/>
      <c r="DI19" s="2"/>
      <c r="DJ19" s="2"/>
      <c r="DK19" s="2"/>
      <c r="DL19" s="2"/>
      <c r="DM19" s="2"/>
      <c r="DN19" s="2"/>
      <c r="DO19" s="2"/>
      <c r="DP19" s="2"/>
      <c r="DQ19" s="2"/>
      <c r="DR19" s="2"/>
      <c r="DS19" s="2"/>
      <c r="DT19" s="2"/>
      <c r="DU19" s="2"/>
      <c r="DV19" s="2"/>
      <c r="DW19" s="2"/>
      <c r="DX19" s="2"/>
      <c r="DY19" s="2"/>
      <c r="EH19" t="s">
        <v>40</v>
      </c>
      <c r="EI19" t="s">
        <v>46</v>
      </c>
      <c r="EJ19" s="115" t="s">
        <v>41</v>
      </c>
      <c r="EK19" t="s">
        <v>39</v>
      </c>
    </row>
    <row r="20" spans="1:142" ht="16" x14ac:dyDescent="0.2">
      <c r="A20" s="192" t="s">
        <v>71</v>
      </c>
      <c r="B20" s="192"/>
      <c r="C20" s="192"/>
      <c r="D20" s="192"/>
      <c r="E20" s="15"/>
      <c r="F20" s="192" t="s">
        <v>72</v>
      </c>
      <c r="G20" s="192"/>
      <c r="H20" s="192"/>
      <c r="I20" s="192"/>
      <c r="J20" s="2"/>
      <c r="K20" s="182" t="s">
        <v>81</v>
      </c>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93"/>
      <c r="AQ20" s="182" t="s">
        <v>126</v>
      </c>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93"/>
      <c r="CC20" s="182" t="s">
        <v>122</v>
      </c>
      <c r="CD20" s="182"/>
      <c r="CE20" s="182"/>
      <c r="CF20" s="182"/>
      <c r="CG20" s="182"/>
      <c r="CH20" s="182"/>
      <c r="CI20" s="182"/>
      <c r="CJ20" s="182"/>
      <c r="CK20" s="182"/>
      <c r="CL20" s="182"/>
      <c r="CM20" s="182"/>
      <c r="CN20" s="182"/>
      <c r="CO20" s="182"/>
      <c r="CP20" s="94"/>
      <c r="CQ20" s="182" t="s">
        <v>123</v>
      </c>
      <c r="CR20" s="182"/>
      <c r="CS20" s="182"/>
      <c r="CT20" s="182"/>
      <c r="CU20" s="182"/>
      <c r="CV20" s="182"/>
      <c r="CW20" s="182"/>
      <c r="CX20" s="182"/>
      <c r="CY20" s="182"/>
      <c r="CZ20" s="182"/>
      <c r="DA20" s="182"/>
      <c r="DB20" s="93"/>
      <c r="DC20" s="182" t="s">
        <v>73</v>
      </c>
      <c r="DD20" s="182"/>
      <c r="DE20" s="182"/>
      <c r="DF20" s="182"/>
      <c r="DG20" s="182"/>
      <c r="DH20" s="182"/>
      <c r="DI20" s="182"/>
      <c r="DJ20" s="182"/>
      <c r="DK20" s="182"/>
      <c r="DL20" s="182"/>
      <c r="DM20" s="182"/>
      <c r="DN20" s="94"/>
      <c r="DO20" s="93"/>
      <c r="DP20" s="93"/>
      <c r="DQ20" s="93"/>
      <c r="DR20" s="182" t="s">
        <v>20</v>
      </c>
      <c r="DS20" s="182"/>
      <c r="DT20" s="182"/>
      <c r="DU20" s="182"/>
      <c r="DV20" s="182"/>
      <c r="DW20" s="182"/>
      <c r="DX20" s="182"/>
      <c r="DY20" s="182"/>
      <c r="EG20" t="s">
        <v>99</v>
      </c>
      <c r="EH20" s="139">
        <v>3364</v>
      </c>
      <c r="EI20" s="81">
        <f>IF('Contract Information'!C41&gt;9,IF('Contract Information'!C41&lt;21,EI17,0),0)</f>
        <v>0</v>
      </c>
      <c r="EJ20" s="78">
        <f>EH20*EI20</f>
        <v>0</v>
      </c>
      <c r="EK20">
        <f>IF('Contract Information'!C22&lt;&gt;0,1,0)</f>
        <v>0</v>
      </c>
      <c r="EL20" s="78">
        <f>EK20*EJ20</f>
        <v>0</v>
      </c>
    </row>
    <row r="21" spans="1:142" ht="17.25" customHeight="1" x14ac:dyDescent="0.15">
      <c r="A21" s="180" t="s">
        <v>82</v>
      </c>
      <c r="B21" s="180"/>
      <c r="C21" s="180"/>
      <c r="D21" s="180"/>
      <c r="E21" s="180"/>
      <c r="F21" s="180"/>
      <c r="G21" s="180"/>
      <c r="H21" s="180"/>
      <c r="I21" s="180"/>
      <c r="J21" s="86"/>
      <c r="DR21" s="180" t="s">
        <v>43</v>
      </c>
      <c r="DS21" s="180"/>
      <c r="DT21" s="180"/>
      <c r="DU21" s="180"/>
      <c r="DV21" s="180"/>
      <c r="DW21" s="180"/>
      <c r="DX21" s="180"/>
      <c r="DY21" s="180"/>
      <c r="EG21" t="s">
        <v>101</v>
      </c>
      <c r="EH21" s="139">
        <f>EH20</f>
        <v>3364</v>
      </c>
      <c r="EI21" s="81">
        <f>IF('Contract Information'!C41&gt;9,IF('Contract Information'!C41&lt;21,EI17,0),0)</f>
        <v>0</v>
      </c>
      <c r="EJ21" s="78">
        <f>EH21*EI21</f>
        <v>0</v>
      </c>
      <c r="EK21">
        <f>IF('Contract Information'!C23&lt;&gt;0,1,0)</f>
        <v>0</v>
      </c>
      <c r="EL21" s="78">
        <f>EK21*EJ21</f>
        <v>0</v>
      </c>
    </row>
    <row r="22" spans="1:142" ht="16" x14ac:dyDescent="0.2">
      <c r="A22" s="193" t="str">
        <f>IF('Contract Information'!C40="TA",$EG$1,"")</f>
        <v/>
      </c>
      <c r="B22" s="193"/>
      <c r="C22" s="193"/>
      <c r="D22" s="193"/>
      <c r="E22" s="85"/>
      <c r="F22" s="197"/>
      <c r="G22" s="197"/>
      <c r="H22" s="197"/>
      <c r="I22" s="197"/>
      <c r="J22" s="85"/>
      <c r="K22" s="165" t="str">
        <f>IF('Contract Information'!C42="","",'Contract Information'!C42)</f>
        <v/>
      </c>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Q22" s="165" t="str">
        <f>IF('Contract Information'!C43="","",'Contract Information'!C43)</f>
        <v/>
      </c>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C22" s="181" t="str">
        <f>IF('Contract Information'!C44="","",'Contract Information'!C44)</f>
        <v/>
      </c>
      <c r="CD22" s="181"/>
      <c r="CE22" s="181"/>
      <c r="CF22" s="181"/>
      <c r="CG22" s="181"/>
      <c r="CH22" s="181"/>
      <c r="CI22" s="181"/>
      <c r="CJ22" s="181"/>
      <c r="CK22" s="181"/>
      <c r="CL22" s="181"/>
      <c r="CM22" s="181"/>
      <c r="CN22" s="181"/>
      <c r="CO22" s="181"/>
      <c r="CQ22" s="181" t="str">
        <f>IF('Contract Information'!C45="","",'Contract Information'!C45)</f>
        <v/>
      </c>
      <c r="CR22" s="181"/>
      <c r="CS22" s="181"/>
      <c r="CT22" s="181"/>
      <c r="CU22" s="181"/>
      <c r="CV22" s="181"/>
      <c r="CW22" s="181"/>
      <c r="CX22" s="181"/>
      <c r="CY22" s="181"/>
      <c r="CZ22" s="181"/>
      <c r="DA22" s="181"/>
      <c r="DC22" s="190" t="str">
        <f>IF('Contract Information'!C46="","",'Contract Information'!C46-DC32)</f>
        <v/>
      </c>
      <c r="DD22" s="190"/>
      <c r="DE22" s="190"/>
      <c r="DF22" s="190"/>
      <c r="DG22" s="190"/>
      <c r="DH22" s="190"/>
      <c r="DI22" s="190"/>
      <c r="DJ22" s="190"/>
      <c r="DK22" s="190"/>
      <c r="DL22" s="190"/>
      <c r="DM22" s="190"/>
      <c r="DN22" s="190"/>
      <c r="DO22" s="190"/>
      <c r="DP22" s="190"/>
      <c r="DR22" s="165" t="str">
        <f>IF(DC22&lt;&gt;"",DC22*100/DK$34,"")</f>
        <v/>
      </c>
      <c r="DS22" s="165"/>
      <c r="DT22" s="165"/>
      <c r="DU22" s="165"/>
      <c r="DV22" s="165"/>
      <c r="DW22" s="165"/>
      <c r="DX22" s="165"/>
      <c r="DY22" s="165"/>
      <c r="EG22" t="s">
        <v>102</v>
      </c>
      <c r="EH22" s="139">
        <v>2242</v>
      </c>
      <c r="EI22" s="81">
        <f>IF('Contract Information'!C41&gt;9,IF('Contract Information'!C41&lt;21,EI17,0),0)</f>
        <v>0</v>
      </c>
      <c r="EJ22" s="78">
        <f>EH22*EI22</f>
        <v>0</v>
      </c>
      <c r="EK22">
        <f>IF('Contract Information'!C24&lt;&gt;0,1,0)</f>
        <v>0</v>
      </c>
      <c r="EL22" s="78">
        <f>EK22*EJ22</f>
        <v>0</v>
      </c>
    </row>
    <row r="23" spans="1:142" ht="6" customHeight="1" x14ac:dyDescent="0.15">
      <c r="CI23" s="1"/>
      <c r="CJ23" s="1"/>
      <c r="CK23" s="1"/>
      <c r="CL23" s="1"/>
      <c r="CM23" s="1"/>
      <c r="CN23" s="1"/>
      <c r="CO23" s="1"/>
      <c r="CP23" s="1"/>
      <c r="CQ23" s="1"/>
      <c r="CR23" s="1"/>
      <c r="CS23" s="1"/>
      <c r="CT23" s="1"/>
      <c r="CU23" s="1"/>
      <c r="CX23" s="1"/>
      <c r="CY23" s="1"/>
      <c r="CZ23" s="1"/>
      <c r="DA23" s="1"/>
      <c r="DB23" s="1"/>
      <c r="DC23" s="1"/>
      <c r="DD23" s="1"/>
      <c r="DE23" s="1"/>
      <c r="DF23" s="1"/>
      <c r="DG23" s="1"/>
      <c r="DH23" s="1"/>
      <c r="DK23" s="44"/>
      <c r="DL23" s="44"/>
      <c r="DM23" s="44"/>
      <c r="DN23" s="44"/>
      <c r="DR23" s="44"/>
      <c r="DS23" s="44"/>
      <c r="DT23" s="44"/>
      <c r="DU23" s="44"/>
      <c r="DV23" s="44"/>
      <c r="DW23" s="44"/>
      <c r="DX23" s="44"/>
      <c r="EH23" s="81"/>
    </row>
    <row r="24" spans="1:142" ht="16" x14ac:dyDescent="0.2">
      <c r="A24" s="193" t="str">
        <f>IF('Contract Information'!C48="TA",$EG$1,"")</f>
        <v/>
      </c>
      <c r="B24" s="193"/>
      <c r="C24" s="193"/>
      <c r="D24" s="193"/>
      <c r="E24" s="85"/>
      <c r="F24" s="193" t="str">
        <f>IF('Contract Information'!C48="RA",$EG$1,"")</f>
        <v/>
      </c>
      <c r="G24" s="193"/>
      <c r="H24" s="193"/>
      <c r="I24" s="193"/>
      <c r="J24" s="85"/>
      <c r="K24" s="165" t="str">
        <f>IF('Contract Information'!C49="","",'Contract Information'!C49)</f>
        <v/>
      </c>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Q24" s="165" t="str">
        <f>IF('Contract Information'!C50="","",'Contract Information'!C50)</f>
        <v/>
      </c>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C24" s="181" t="str">
        <f>IF('Contract Information'!C51="","",'Contract Information'!C51)</f>
        <v/>
      </c>
      <c r="CD24" s="181"/>
      <c r="CE24" s="181"/>
      <c r="CF24" s="181"/>
      <c r="CG24" s="181"/>
      <c r="CH24" s="181"/>
      <c r="CI24" s="181"/>
      <c r="CJ24" s="181"/>
      <c r="CK24" s="181"/>
      <c r="CL24" s="181"/>
      <c r="CM24" s="181"/>
      <c r="CN24" s="181"/>
      <c r="CO24" s="181"/>
      <c r="CQ24" s="181" t="str">
        <f>IF('Contract Information'!C52="","",'Contract Information'!C52)</f>
        <v/>
      </c>
      <c r="CR24" s="181"/>
      <c r="CS24" s="181"/>
      <c r="CT24" s="181"/>
      <c r="CU24" s="181"/>
      <c r="CV24" s="181"/>
      <c r="CW24" s="181"/>
      <c r="CX24" s="181"/>
      <c r="CY24" s="181"/>
      <c r="CZ24" s="181"/>
      <c r="DA24" s="181"/>
      <c r="DC24" s="190" t="str">
        <f>IF('Contract Information'!C53="","",'Contract Information'!C53)</f>
        <v/>
      </c>
      <c r="DD24" s="190"/>
      <c r="DE24" s="190"/>
      <c r="DF24" s="190"/>
      <c r="DG24" s="190"/>
      <c r="DH24" s="190"/>
      <c r="DI24" s="190"/>
      <c r="DJ24" s="190"/>
      <c r="DK24" s="190"/>
      <c r="DL24" s="190"/>
      <c r="DM24" s="190"/>
      <c r="DN24" s="190"/>
      <c r="DO24" s="190"/>
      <c r="DP24" s="190"/>
      <c r="DR24" s="165" t="str">
        <f>IF(DC24&lt;&gt;"",DC24*100/DK$34,"")</f>
        <v/>
      </c>
      <c r="DS24" s="165"/>
      <c r="DT24" s="165"/>
      <c r="DU24" s="165"/>
      <c r="DV24" s="165"/>
      <c r="DW24" s="165"/>
      <c r="DX24" s="165"/>
      <c r="DY24" s="165"/>
      <c r="EH24" s="139">
        <f>SUM(EH20:EH22)</f>
        <v>8970</v>
      </c>
      <c r="EK24" t="s">
        <v>42</v>
      </c>
      <c r="EL24" s="78">
        <f>SUM(EL20:EL22)</f>
        <v>0</v>
      </c>
    </row>
    <row r="25" spans="1:142" ht="6" customHeight="1" x14ac:dyDescent="0.15">
      <c r="A25" s="2"/>
      <c r="B25" s="2"/>
      <c r="C25" s="2"/>
      <c r="D25" s="2"/>
      <c r="E25" s="2"/>
      <c r="F25" s="2"/>
      <c r="G25" s="2"/>
      <c r="H25" s="2"/>
      <c r="I25" s="2"/>
      <c r="J25" s="2"/>
      <c r="K25" s="2"/>
      <c r="L25" s="2"/>
      <c r="CI25" s="1"/>
      <c r="CJ25" s="1"/>
      <c r="CK25" s="1"/>
      <c r="CL25" s="1"/>
      <c r="CM25" s="1"/>
      <c r="CN25" s="1"/>
      <c r="CO25" s="1"/>
      <c r="CP25" s="1"/>
      <c r="CQ25" s="1"/>
      <c r="CR25" s="1"/>
      <c r="CS25" s="1"/>
      <c r="CT25" s="1"/>
      <c r="CU25" s="1"/>
      <c r="CX25" s="1"/>
      <c r="CY25" s="1"/>
      <c r="CZ25" s="1"/>
      <c r="DA25" s="1"/>
      <c r="DB25" s="1"/>
      <c r="DC25" s="1"/>
      <c r="DD25" s="1"/>
      <c r="DE25" s="1"/>
      <c r="DF25" s="1"/>
      <c r="DG25" s="1"/>
      <c r="DH25" s="1"/>
      <c r="DK25" s="44"/>
      <c r="DL25" s="44"/>
      <c r="DM25" s="44"/>
      <c r="DN25" s="44"/>
      <c r="DR25" s="44"/>
      <c r="DS25" s="44"/>
      <c r="DT25" s="44"/>
      <c r="DU25" s="44"/>
      <c r="DV25" s="44"/>
      <c r="DW25" s="44"/>
      <c r="DX25" s="44"/>
    </row>
    <row r="26" spans="1:142" ht="16" x14ac:dyDescent="0.2">
      <c r="A26" s="193" t="str">
        <f>IF('Contract Information'!C55="TA",$EG$1,"")</f>
        <v/>
      </c>
      <c r="B26" s="193"/>
      <c r="C26" s="193"/>
      <c r="D26" s="193"/>
      <c r="E26" s="85"/>
      <c r="F26" s="193" t="str">
        <f>IF('Contract Information'!C55="RA",$EG$1,"")</f>
        <v/>
      </c>
      <c r="G26" s="193"/>
      <c r="H26" s="193"/>
      <c r="I26" s="193"/>
      <c r="K26" s="165" t="str">
        <f>IF('Contract Information'!C56="","",'Contract Information'!C56)</f>
        <v/>
      </c>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Q26" s="165" t="str">
        <f>IF('Contract Information'!C57="","",'Contract Information'!C57)</f>
        <v/>
      </c>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C26" s="181" t="str">
        <f>IF('Contract Information'!C58="","",'Contract Information'!C58)</f>
        <v/>
      </c>
      <c r="CD26" s="181"/>
      <c r="CE26" s="181"/>
      <c r="CF26" s="181"/>
      <c r="CG26" s="181"/>
      <c r="CH26" s="181"/>
      <c r="CI26" s="181"/>
      <c r="CJ26" s="181"/>
      <c r="CK26" s="181"/>
      <c r="CL26" s="181"/>
      <c r="CM26" s="181"/>
      <c r="CN26" s="181"/>
      <c r="CO26" s="181"/>
      <c r="CQ26" s="181" t="str">
        <f>IF('Contract Information'!C59="","",'Contract Information'!C59)</f>
        <v/>
      </c>
      <c r="CR26" s="181"/>
      <c r="CS26" s="181"/>
      <c r="CT26" s="181"/>
      <c r="CU26" s="181"/>
      <c r="CV26" s="181"/>
      <c r="CW26" s="181"/>
      <c r="CX26" s="181"/>
      <c r="CY26" s="181"/>
      <c r="CZ26" s="181"/>
      <c r="DA26" s="181"/>
      <c r="DC26" s="190" t="str">
        <f>IF('Contract Information'!C60="","",'Contract Information'!C60)</f>
        <v/>
      </c>
      <c r="DD26" s="190"/>
      <c r="DE26" s="190"/>
      <c r="DF26" s="190"/>
      <c r="DG26" s="190"/>
      <c r="DH26" s="190"/>
      <c r="DI26" s="190"/>
      <c r="DJ26" s="190"/>
      <c r="DK26" s="190"/>
      <c r="DL26" s="190"/>
      <c r="DM26" s="190"/>
      <c r="DN26" s="190"/>
      <c r="DO26" s="190"/>
      <c r="DP26" s="190"/>
      <c r="DR26" s="165" t="str">
        <f>IF(DC26&lt;&gt;"",DC26*100/DK$34,"")</f>
        <v/>
      </c>
      <c r="DS26" s="165"/>
      <c r="DT26" s="165"/>
      <c r="DU26" s="165"/>
      <c r="DV26" s="165"/>
      <c r="DW26" s="165"/>
      <c r="DX26" s="165"/>
      <c r="DY26" s="165"/>
    </row>
    <row r="27" spans="1:142" ht="6" customHeight="1" x14ac:dyDescent="0.15">
      <c r="A27" s="2"/>
      <c r="B27" s="2"/>
      <c r="C27" s="2"/>
      <c r="D27" s="2"/>
      <c r="E27" s="2"/>
      <c r="F27" s="2"/>
      <c r="G27" s="2"/>
      <c r="H27" s="2"/>
      <c r="I27" s="2"/>
      <c r="J27" s="2"/>
      <c r="K27" s="2"/>
      <c r="L27" s="2"/>
      <c r="CI27" s="1"/>
      <c r="CJ27" s="1"/>
      <c r="CK27" s="1"/>
      <c r="CL27" s="1"/>
      <c r="CM27" s="1"/>
      <c r="CN27" s="1"/>
      <c r="CO27" s="1"/>
      <c r="CP27" s="1"/>
      <c r="CQ27" s="1"/>
      <c r="CR27" s="1"/>
      <c r="CS27" s="1"/>
      <c r="CT27" s="1"/>
      <c r="CU27" s="1"/>
      <c r="CX27" s="1"/>
      <c r="CY27" s="1"/>
      <c r="CZ27" s="1"/>
      <c r="DA27" s="1"/>
      <c r="DB27" s="1"/>
      <c r="DC27" s="1"/>
      <c r="DD27" s="1"/>
      <c r="DE27" s="1"/>
      <c r="DF27" s="1"/>
      <c r="DG27" s="1"/>
      <c r="DH27" s="1"/>
      <c r="DK27" s="44"/>
      <c r="DL27" s="44"/>
      <c r="DM27" s="44"/>
      <c r="DN27" s="44"/>
      <c r="DO27" s="44"/>
      <c r="DP27" s="44"/>
      <c r="DQ27" s="44"/>
      <c r="DR27" s="44"/>
      <c r="DS27" s="44"/>
      <c r="DT27" s="44"/>
      <c r="DU27" s="44"/>
    </row>
    <row r="28" spans="1:142" ht="16" x14ac:dyDescent="0.2">
      <c r="A28" s="193" t="str">
        <f>IF('Contract Information'!C62="TA",$EG$1,"")</f>
        <v/>
      </c>
      <c r="B28" s="193"/>
      <c r="C28" s="193"/>
      <c r="D28" s="193"/>
      <c r="E28" s="85"/>
      <c r="F28" s="193" t="str">
        <f>IF('Contract Information'!C62="RA",$EG$1,"")</f>
        <v/>
      </c>
      <c r="G28" s="193"/>
      <c r="H28" s="193"/>
      <c r="I28" s="193"/>
      <c r="J28" s="85"/>
      <c r="K28" s="165" t="str">
        <f>IF('Contract Information'!C63="","",'Contract Information'!C63)</f>
        <v/>
      </c>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Q28" s="165" t="str">
        <f>IF('Contract Information'!C64="","",'Contract Information'!C64)</f>
        <v/>
      </c>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C28" s="181" t="str">
        <f>IF('Contract Information'!C65="","",'Contract Information'!C65)</f>
        <v/>
      </c>
      <c r="CD28" s="181"/>
      <c r="CE28" s="181"/>
      <c r="CF28" s="181"/>
      <c r="CG28" s="181"/>
      <c r="CH28" s="181"/>
      <c r="CI28" s="181"/>
      <c r="CJ28" s="181"/>
      <c r="CK28" s="181"/>
      <c r="CL28" s="181"/>
      <c r="CM28" s="181"/>
      <c r="CN28" s="181"/>
      <c r="CO28" s="181"/>
      <c r="CQ28" s="181" t="str">
        <f>IF('Contract Information'!C66="","",'Contract Information'!C66)</f>
        <v/>
      </c>
      <c r="CR28" s="181"/>
      <c r="CS28" s="181"/>
      <c r="CT28" s="181"/>
      <c r="CU28" s="181"/>
      <c r="CV28" s="181"/>
      <c r="CW28" s="181"/>
      <c r="CX28" s="181"/>
      <c r="CY28" s="181"/>
      <c r="CZ28" s="181"/>
      <c r="DA28" s="181"/>
      <c r="DC28" s="190" t="str">
        <f>IF('Contract Information'!C67="","",'Contract Information'!C67)</f>
        <v/>
      </c>
      <c r="DD28" s="190"/>
      <c r="DE28" s="190"/>
      <c r="DF28" s="190"/>
      <c r="DG28" s="190"/>
      <c r="DH28" s="190"/>
      <c r="DI28" s="190"/>
      <c r="DJ28" s="190"/>
      <c r="DK28" s="190"/>
      <c r="DL28" s="190"/>
      <c r="DM28" s="190"/>
      <c r="DN28" s="190"/>
      <c r="DO28" s="190"/>
      <c r="DP28" s="190"/>
      <c r="DR28" s="165" t="str">
        <f>IF(DC28&lt;&gt;"",DC28*100/DK$34,"")</f>
        <v/>
      </c>
      <c r="DS28" s="165"/>
      <c r="DT28" s="165"/>
      <c r="DU28" s="165"/>
      <c r="DV28" s="165"/>
      <c r="DW28" s="165"/>
      <c r="DX28" s="165"/>
      <c r="DY28" s="165"/>
    </row>
    <row r="29" spans="1:142" ht="6" customHeight="1" x14ac:dyDescent="0.15">
      <c r="A29" s="2"/>
      <c r="B29" s="2"/>
      <c r="C29" s="2"/>
      <c r="D29" s="2"/>
      <c r="E29" s="2"/>
      <c r="F29" s="2"/>
      <c r="G29" s="2"/>
      <c r="H29" s="2"/>
      <c r="I29" s="2"/>
      <c r="J29" s="2"/>
      <c r="K29" s="2"/>
      <c r="L29" s="2"/>
      <c r="CI29" s="1"/>
      <c r="CJ29" s="1"/>
      <c r="CK29" s="1"/>
      <c r="CL29" s="1"/>
      <c r="CM29" s="1"/>
      <c r="CN29" s="1"/>
      <c r="CO29" s="1"/>
      <c r="CP29" s="1"/>
      <c r="CQ29" s="1"/>
      <c r="CR29" s="1"/>
      <c r="CS29" s="1"/>
      <c r="CT29" s="1"/>
      <c r="CU29" s="1"/>
      <c r="CX29" s="1"/>
      <c r="CY29" s="1"/>
      <c r="CZ29" s="1"/>
      <c r="DA29" s="1"/>
      <c r="DB29" s="1"/>
      <c r="DC29" s="1"/>
      <c r="DD29" s="1"/>
      <c r="DE29" s="1"/>
      <c r="DF29" s="1"/>
      <c r="DG29" s="1"/>
      <c r="DH29" s="1"/>
      <c r="DK29" s="44"/>
      <c r="DL29" s="44"/>
      <c r="DM29" s="44"/>
      <c r="DN29" s="44"/>
      <c r="DO29" s="44"/>
      <c r="DP29" s="44"/>
      <c r="DQ29" s="44"/>
    </row>
    <row r="30" spans="1:142" ht="16" x14ac:dyDescent="0.2">
      <c r="A30" s="193" t="str">
        <f>IF('Contract Information'!C69="TA",$EG$1,"")</f>
        <v/>
      </c>
      <c r="B30" s="193"/>
      <c r="C30" s="193"/>
      <c r="D30" s="193"/>
      <c r="E30" s="85"/>
      <c r="F30" s="193" t="str">
        <f>IF('Contract Information'!C69="RA",$EG$1,"")</f>
        <v/>
      </c>
      <c r="G30" s="193"/>
      <c r="H30" s="193"/>
      <c r="I30" s="193"/>
      <c r="J30" s="85"/>
      <c r="K30" s="165" t="str">
        <f>IF('Contract Information'!C70="","",'Contract Information'!C70)</f>
        <v/>
      </c>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Q30" s="165" t="str">
        <f>IF('Contract Information'!C71="","",'Contract Information'!C71)</f>
        <v/>
      </c>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C30" s="181" t="str">
        <f>IF('Contract Information'!C72="","",'Contract Information'!C72)</f>
        <v/>
      </c>
      <c r="CD30" s="181"/>
      <c r="CE30" s="181"/>
      <c r="CF30" s="181"/>
      <c r="CG30" s="181"/>
      <c r="CH30" s="181"/>
      <c r="CI30" s="181"/>
      <c r="CJ30" s="181"/>
      <c r="CK30" s="181"/>
      <c r="CL30" s="181"/>
      <c r="CM30" s="181"/>
      <c r="CN30" s="181"/>
      <c r="CO30" s="181"/>
      <c r="CQ30" s="181" t="str">
        <f>IF('Contract Information'!C73="","",'Contract Information'!C73)</f>
        <v/>
      </c>
      <c r="CR30" s="181"/>
      <c r="CS30" s="181"/>
      <c r="CT30" s="181"/>
      <c r="CU30" s="181"/>
      <c r="CV30" s="181"/>
      <c r="CW30" s="181"/>
      <c r="CX30" s="181"/>
      <c r="CY30" s="181"/>
      <c r="CZ30" s="181"/>
      <c r="DA30" s="181"/>
      <c r="DC30" s="190" t="str">
        <f>IF('Contract Information'!C74="","",'Contract Information'!C74)</f>
        <v/>
      </c>
      <c r="DD30" s="190"/>
      <c r="DE30" s="190"/>
      <c r="DF30" s="190"/>
      <c r="DG30" s="190"/>
      <c r="DH30" s="190"/>
      <c r="DI30" s="190"/>
      <c r="DJ30" s="190"/>
      <c r="DK30" s="190"/>
      <c r="DL30" s="190"/>
      <c r="DM30" s="190"/>
      <c r="DN30" s="190"/>
      <c r="DO30" s="190"/>
      <c r="DP30" s="190"/>
      <c r="DR30" s="165" t="str">
        <f>IF(DC30&lt;&gt;"",DC30*100/DK$34,"")</f>
        <v/>
      </c>
      <c r="DS30" s="165"/>
      <c r="DT30" s="165"/>
      <c r="DU30" s="165"/>
      <c r="DV30" s="165"/>
      <c r="DW30" s="165"/>
      <c r="DX30" s="165"/>
      <c r="DY30" s="165"/>
    </row>
    <row r="31" spans="1:142" ht="6" customHeight="1" x14ac:dyDescent="0.15">
      <c r="A31" s="2"/>
      <c r="B31" s="2"/>
      <c r="C31" s="2"/>
      <c r="D31" s="2"/>
      <c r="E31" s="2"/>
      <c r="F31" s="2"/>
      <c r="G31" s="2"/>
      <c r="H31" s="2"/>
      <c r="I31" s="2"/>
      <c r="J31" s="2"/>
      <c r="K31" s="2"/>
      <c r="L31" s="2"/>
      <c r="CI31" s="1"/>
      <c r="CJ31" s="1"/>
      <c r="CK31" s="1"/>
      <c r="CL31" s="1"/>
      <c r="CM31" s="1"/>
      <c r="CN31" s="1"/>
      <c r="CO31" s="1"/>
      <c r="CP31" s="1"/>
      <c r="CQ31" s="1"/>
      <c r="CR31" s="1"/>
      <c r="CS31" s="1"/>
      <c r="CT31" s="1"/>
      <c r="CU31" s="1"/>
      <c r="CX31" s="1"/>
      <c r="CY31" s="1"/>
      <c r="CZ31" s="1"/>
      <c r="DA31" s="1"/>
      <c r="DB31" s="1"/>
      <c r="DC31" s="1"/>
      <c r="DD31" s="1"/>
      <c r="DE31" s="1"/>
      <c r="DF31" s="1"/>
      <c r="DG31" s="1"/>
      <c r="DH31" s="1"/>
      <c r="DK31" s="44"/>
      <c r="DL31" s="44"/>
      <c r="DM31" s="44"/>
      <c r="DN31" s="44"/>
      <c r="DO31" s="44"/>
      <c r="DP31" s="44"/>
      <c r="DQ31" s="44"/>
    </row>
    <row r="32" spans="1:142" ht="16" x14ac:dyDescent="0.2">
      <c r="B32" s="85"/>
      <c r="C32" s="85"/>
      <c r="D32" s="85"/>
      <c r="E32" s="85"/>
      <c r="F32" s="2"/>
      <c r="G32" s="2"/>
      <c r="H32" s="85"/>
      <c r="I32" s="85"/>
      <c r="J32" s="85"/>
      <c r="K32" s="199" t="str">
        <f>IF('Contract Information'!C40="TA","TA tuition","")</f>
        <v/>
      </c>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Q32" s="165" t="str">
        <f>IF('Contract Information'!C40="TA","B20010 610042","")</f>
        <v/>
      </c>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C32" s="181" t="str">
        <f>IF('Contract Information'!C40="TA",'Contract Information'!C44,"")</f>
        <v/>
      </c>
      <c r="CD32" s="181"/>
      <c r="CE32" s="181"/>
      <c r="CF32" s="181"/>
      <c r="CG32" s="181"/>
      <c r="CH32" s="181"/>
      <c r="CI32" s="181"/>
      <c r="CJ32" s="181"/>
      <c r="CK32" s="181"/>
      <c r="CL32" s="181"/>
      <c r="CM32" s="181"/>
      <c r="CN32" s="181"/>
      <c r="CO32" s="181"/>
      <c r="CQ32" s="181" t="str">
        <f>IF('Contract Information'!C40="TA",'Contract Information'!C45,"")</f>
        <v/>
      </c>
      <c r="CR32" s="181"/>
      <c r="CS32" s="181"/>
      <c r="CT32" s="181"/>
      <c r="CU32" s="181"/>
      <c r="CV32" s="181"/>
      <c r="CW32" s="181"/>
      <c r="CX32" s="181"/>
      <c r="CY32" s="181"/>
      <c r="CZ32" s="181"/>
      <c r="DA32" s="181"/>
      <c r="DC32" s="190" t="str">
        <f>IF('Contract Information'!C40="TA",EL24,"")</f>
        <v/>
      </c>
      <c r="DD32" s="190"/>
      <c r="DE32" s="190"/>
      <c r="DF32" s="190"/>
      <c r="DG32" s="190"/>
      <c r="DH32" s="190"/>
      <c r="DI32" s="190"/>
      <c r="DJ32" s="190"/>
      <c r="DK32" s="190"/>
      <c r="DL32" s="190"/>
      <c r="DM32" s="190"/>
      <c r="DN32" s="190"/>
      <c r="DO32" s="190"/>
      <c r="DP32" s="190"/>
      <c r="DR32" s="165" t="str">
        <f>IF(DC32&lt;&gt;"",DC32*100/DK$34,"")</f>
        <v/>
      </c>
      <c r="DS32" s="165"/>
      <c r="DT32" s="165"/>
      <c r="DU32" s="165"/>
      <c r="DV32" s="165"/>
      <c r="DW32" s="165"/>
      <c r="DX32" s="165"/>
      <c r="DY32" s="165"/>
    </row>
    <row r="34" spans="1:139" ht="14" thickBot="1" x14ac:dyDescent="0.2">
      <c r="A34" s="200" t="s">
        <v>144</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DA34" s="179" t="s">
        <v>137</v>
      </c>
      <c r="DB34" s="179"/>
      <c r="DC34" s="179"/>
      <c r="DD34" s="179"/>
      <c r="DE34" s="179"/>
      <c r="DF34" s="179"/>
      <c r="DG34" s="179"/>
      <c r="DH34" s="179"/>
      <c r="DI34" s="179"/>
      <c r="DJ34" s="179"/>
      <c r="DK34" s="201" t="str">
        <f>IF(SUM(DC22:DM32)&gt;0,SUM(DC22:DM32),"")</f>
        <v/>
      </c>
      <c r="DL34" s="201"/>
      <c r="DM34" s="201"/>
      <c r="DN34" s="201"/>
      <c r="DO34" s="201"/>
      <c r="DP34" s="201"/>
      <c r="DQ34" s="201"/>
      <c r="DR34" s="201"/>
      <c r="DS34" s="201"/>
      <c r="DT34" s="201"/>
      <c r="DU34" s="201"/>
      <c r="DV34" s="201"/>
      <c r="DW34" s="201"/>
      <c r="DX34" s="201"/>
      <c r="DY34" s="201"/>
      <c r="EH34" s="78">
        <f>EI34*2</f>
        <v>6728</v>
      </c>
      <c r="EI34" s="130">
        <f>EH20</f>
        <v>3364</v>
      </c>
    </row>
    <row r="35" spans="1:139" ht="12" customHeight="1" thickTop="1" x14ac:dyDescent="0.15">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row>
    <row r="36" spans="1:139" ht="13.5" customHeight="1" x14ac:dyDescent="0.15">
      <c r="A36" s="196" t="s">
        <v>4</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196"/>
      <c r="CC36" s="196"/>
      <c r="CD36" s="196"/>
      <c r="CE36" s="196"/>
      <c r="CF36" s="196"/>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84"/>
      <c r="EA36" s="84"/>
      <c r="EB36" s="84"/>
      <c r="EC36" s="84"/>
      <c r="ED36" s="84"/>
      <c r="EE36" s="84"/>
    </row>
    <row r="37" spans="1:139" ht="13.5" customHeight="1" x14ac:dyDescent="0.15">
      <c r="A37" s="196"/>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6"/>
      <c r="CN37" s="196"/>
      <c r="CO37" s="196"/>
      <c r="CP37" s="196"/>
      <c r="CQ37" s="196"/>
      <c r="CR37" s="196"/>
      <c r="CS37" s="196"/>
      <c r="CT37" s="196"/>
      <c r="CU37" s="196"/>
      <c r="CV37" s="196"/>
      <c r="CW37" s="196"/>
      <c r="CX37" s="196"/>
      <c r="CY37" s="196"/>
      <c r="CZ37" s="196"/>
      <c r="DA37" s="196"/>
      <c r="DB37" s="196"/>
      <c r="DC37" s="196"/>
      <c r="DD37" s="196"/>
      <c r="DE37" s="196"/>
      <c r="DF37" s="196"/>
      <c r="DG37" s="196"/>
      <c r="DH37" s="196"/>
      <c r="DI37" s="196"/>
      <c r="DJ37" s="196"/>
      <c r="DK37" s="196"/>
      <c r="DL37" s="196"/>
      <c r="DM37" s="196"/>
      <c r="DN37" s="196"/>
      <c r="DO37" s="196"/>
      <c r="DP37" s="196"/>
      <c r="DQ37" s="196"/>
      <c r="DR37" s="196"/>
      <c r="DS37" s="196"/>
      <c r="DT37" s="196"/>
      <c r="DU37" s="196"/>
      <c r="DV37" s="196"/>
      <c r="DW37" s="196"/>
      <c r="DX37" s="196"/>
      <c r="DY37" s="196"/>
      <c r="DZ37" s="90"/>
      <c r="EA37" s="90"/>
      <c r="EB37" s="90"/>
      <c r="EC37" s="189"/>
      <c r="ED37" s="189"/>
      <c r="EE37" s="189"/>
      <c r="EF37" s="189"/>
    </row>
    <row r="38" spans="1:139" ht="5.25" hidden="1" customHeight="1" x14ac:dyDescent="0.15">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90"/>
      <c r="EA38" s="90"/>
      <c r="EB38" s="90"/>
      <c r="EC38" s="189"/>
      <c r="ED38" s="189"/>
      <c r="EE38" s="189"/>
      <c r="EF38" s="189"/>
    </row>
    <row r="39" spans="1:139" ht="44.25" customHeight="1" x14ac:dyDescent="0.15">
      <c r="A39" s="194" t="str">
        <f>"Additional Information: "&amp;'Contract Information'!C77</f>
        <v xml:space="preserve">Additional Information: </v>
      </c>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5"/>
      <c r="DB39" s="195"/>
      <c r="DC39" s="195"/>
      <c r="DD39" s="195"/>
      <c r="DE39" s="195"/>
      <c r="DF39" s="195"/>
      <c r="DG39" s="195"/>
      <c r="DH39" s="195"/>
      <c r="DI39" s="195"/>
      <c r="DJ39" s="195"/>
      <c r="DK39" s="195"/>
      <c r="DL39" s="195"/>
      <c r="DM39" s="195"/>
      <c r="DN39" s="195"/>
      <c r="DO39" s="195"/>
      <c r="DP39" s="195"/>
      <c r="DQ39" s="195"/>
      <c r="DR39" s="195"/>
      <c r="DS39" s="195"/>
      <c r="DT39" s="195"/>
      <c r="DU39" s="195"/>
      <c r="DV39" s="195"/>
      <c r="DW39" s="195"/>
      <c r="DX39" s="195"/>
      <c r="DY39" s="195"/>
      <c r="DZ39" s="89"/>
      <c r="EA39" s="89"/>
      <c r="EB39" s="89"/>
      <c r="EC39" s="189"/>
      <c r="ED39" s="189"/>
      <c r="EE39" s="189"/>
      <c r="EF39" s="189"/>
      <c r="EG39" t="s">
        <v>147</v>
      </c>
    </row>
    <row r="40" spans="1:139" ht="6" customHeight="1" x14ac:dyDescent="0.15">
      <c r="DZ40" s="2"/>
      <c r="EA40" s="2"/>
      <c r="EB40" s="2"/>
      <c r="EC40" s="189"/>
      <c r="ED40" s="189"/>
      <c r="EE40" s="189"/>
      <c r="EF40" s="189"/>
    </row>
    <row r="41" spans="1:139" x14ac:dyDescent="0.15">
      <c r="A41" s="191" t="s">
        <v>83</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c r="CB41" s="191"/>
      <c r="CC41" s="191"/>
      <c r="CD41" s="191"/>
      <c r="CE41" s="191"/>
      <c r="CF41" s="191"/>
      <c r="CG41" s="191"/>
      <c r="CH41" s="191"/>
      <c r="CI41" s="191"/>
      <c r="CJ41" s="191"/>
      <c r="CK41" s="191"/>
      <c r="CL41" s="191"/>
      <c r="CM41" s="191"/>
      <c r="CN41" s="191"/>
      <c r="CO41" s="191"/>
      <c r="CP41" s="191"/>
      <c r="CQ41" s="191"/>
      <c r="CR41" s="191"/>
      <c r="CS41" s="191"/>
      <c r="CT41" s="191"/>
      <c r="CU41" s="191"/>
      <c r="CV41" s="191"/>
      <c r="CW41" s="191"/>
      <c r="CX41" s="191"/>
      <c r="CY41" s="191"/>
      <c r="CZ41" s="191"/>
      <c r="DA41" s="191"/>
      <c r="DB41" s="191"/>
      <c r="DC41" s="191"/>
      <c r="DD41" s="191"/>
      <c r="DE41" s="191"/>
      <c r="DF41" s="191"/>
      <c r="DG41" s="191"/>
      <c r="DH41" s="191"/>
      <c r="DI41" s="191"/>
      <c r="DJ41" s="191"/>
      <c r="DK41" s="191"/>
      <c r="DL41" s="191"/>
      <c r="DM41" s="191"/>
      <c r="DN41" s="191"/>
      <c r="DO41" s="191"/>
      <c r="DP41" s="191"/>
      <c r="DQ41" s="191"/>
      <c r="DR41" s="191"/>
      <c r="DS41" s="191"/>
      <c r="DT41" s="191"/>
      <c r="DU41" s="191"/>
      <c r="DV41" s="191"/>
      <c r="DW41" s="191"/>
      <c r="DX41" s="191"/>
      <c r="DY41" s="191"/>
      <c r="DZ41" s="91"/>
      <c r="EA41" s="91"/>
      <c r="EB41" s="91"/>
      <c r="EC41" s="45"/>
      <c r="ED41" s="45"/>
      <c r="EE41" s="45"/>
    </row>
    <row r="42" spans="1:139" ht="9" customHeight="1" x14ac:dyDescent="0.15"/>
    <row r="43" spans="1:139" ht="16" x14ac:dyDescent="0.2">
      <c r="A43" s="9" t="s">
        <v>87</v>
      </c>
      <c r="AB43" s="91"/>
      <c r="AC43" s="91"/>
      <c r="AD43" s="91"/>
      <c r="AE43" s="91"/>
      <c r="AF43" s="91"/>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U43" s="175" t="s">
        <v>143</v>
      </c>
      <c r="CV43" s="175"/>
      <c r="CW43" s="175"/>
      <c r="CX43" s="175"/>
      <c r="CY43" s="175"/>
      <c r="CZ43" s="175"/>
      <c r="DA43" s="175"/>
      <c r="DB43" s="165"/>
      <c r="DC43" s="165"/>
      <c r="DD43" s="165"/>
      <c r="DE43" s="165"/>
      <c r="DF43" s="165"/>
      <c r="DG43" s="165"/>
      <c r="DH43" s="165"/>
      <c r="DI43" s="165"/>
      <c r="DJ43" s="165"/>
      <c r="DK43" s="165"/>
      <c r="DL43" s="165"/>
      <c r="DM43" s="165"/>
      <c r="DN43" s="165"/>
      <c r="DO43" s="165"/>
      <c r="DP43" s="165"/>
      <c r="DQ43" s="165"/>
      <c r="DR43" s="165"/>
      <c r="DS43" s="165"/>
      <c r="DT43" s="165"/>
      <c r="DU43" s="165"/>
      <c r="DV43" s="165"/>
      <c r="DW43" s="165"/>
      <c r="DX43" s="165"/>
      <c r="DY43" s="165"/>
    </row>
    <row r="44" spans="1:139" ht="12.75" customHeight="1" x14ac:dyDescent="0.15">
      <c r="BA44" s="126" t="s">
        <v>5</v>
      </c>
    </row>
    <row r="45" spans="1:139" ht="16" x14ac:dyDescent="0.2">
      <c r="A45" s="9" t="s">
        <v>76</v>
      </c>
      <c r="AB45" s="91"/>
      <c r="AC45" s="91"/>
      <c r="AD45" s="91"/>
      <c r="AE45" s="91"/>
      <c r="AF45" s="91"/>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91"/>
      <c r="CT45" s="91"/>
      <c r="CU45" s="175" t="s">
        <v>143</v>
      </c>
      <c r="CV45" s="175"/>
      <c r="CW45" s="175"/>
      <c r="CX45" s="175"/>
      <c r="CY45" s="175"/>
      <c r="CZ45" s="175"/>
      <c r="DA45" s="175"/>
      <c r="DB45" s="165"/>
      <c r="DC45" s="165"/>
      <c r="DD45" s="165"/>
      <c r="DE45" s="165"/>
      <c r="DF45" s="165"/>
      <c r="DG45" s="165"/>
      <c r="DH45" s="165"/>
      <c r="DI45" s="165"/>
      <c r="DJ45" s="165"/>
      <c r="DK45" s="165"/>
      <c r="DL45" s="165"/>
      <c r="DM45" s="165"/>
      <c r="DN45" s="165"/>
      <c r="DO45" s="165"/>
      <c r="DP45" s="165"/>
      <c r="DQ45" s="165"/>
      <c r="DR45" s="165"/>
      <c r="DS45" s="165"/>
      <c r="DT45" s="165"/>
      <c r="DU45" s="165"/>
      <c r="DV45" s="165"/>
      <c r="DW45" s="165"/>
      <c r="DX45" s="165"/>
      <c r="DY45" s="165"/>
    </row>
    <row r="46" spans="1:139" ht="9" customHeight="1" x14ac:dyDescent="0.15"/>
    <row r="47" spans="1:139" ht="16" x14ac:dyDescent="0.2">
      <c r="A47" s="9" t="s">
        <v>86</v>
      </c>
      <c r="AB47" s="91"/>
      <c r="AC47" s="91"/>
      <c r="AD47" s="91"/>
      <c r="AE47" s="91"/>
      <c r="AF47" s="91"/>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91"/>
      <c r="CT47" s="91"/>
      <c r="CU47" s="175" t="s">
        <v>143</v>
      </c>
      <c r="CV47" s="175"/>
      <c r="CW47" s="175"/>
      <c r="CX47" s="175"/>
      <c r="CY47" s="175"/>
      <c r="CZ47" s="175"/>
      <c r="DA47" s="17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row>
    <row r="48" spans="1:139" ht="9" customHeight="1" x14ac:dyDescent="0.15"/>
    <row r="49" spans="1:135" ht="16" x14ac:dyDescent="0.2">
      <c r="A49" s="9" t="s">
        <v>44</v>
      </c>
      <c r="AB49" s="91"/>
      <c r="AC49" s="91"/>
      <c r="AD49" s="91"/>
      <c r="AE49" s="91"/>
      <c r="AF49" s="91"/>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91"/>
      <c r="CT49" s="91"/>
      <c r="CU49" s="175" t="s">
        <v>143</v>
      </c>
      <c r="CV49" s="175"/>
      <c r="CW49" s="175"/>
      <c r="CX49" s="175"/>
      <c r="CY49" s="175"/>
      <c r="CZ49" s="175"/>
      <c r="DA49" s="17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row>
    <row r="50" spans="1:135" ht="9" customHeight="1" x14ac:dyDescent="0.15"/>
    <row r="51" spans="1:135" ht="16" x14ac:dyDescent="0.2">
      <c r="A51" s="9" t="s">
        <v>6</v>
      </c>
      <c r="AB51" s="91"/>
      <c r="AC51" s="91"/>
      <c r="AD51" s="91"/>
      <c r="AE51" s="91"/>
      <c r="AF51" s="91"/>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91"/>
      <c r="CT51" s="91"/>
      <c r="CU51" s="175" t="s">
        <v>143</v>
      </c>
      <c r="CV51" s="175"/>
      <c r="CW51" s="175"/>
      <c r="CX51" s="175"/>
      <c r="CY51" s="175"/>
      <c r="CZ51" s="175"/>
      <c r="DA51" s="175"/>
      <c r="DB51" s="165"/>
      <c r="DC51" s="165"/>
      <c r="DD51" s="165"/>
      <c r="DE51" s="165"/>
      <c r="DF51" s="165"/>
      <c r="DG51" s="165"/>
      <c r="DH51" s="165"/>
      <c r="DI51" s="165"/>
      <c r="DJ51" s="165"/>
      <c r="DK51" s="165"/>
      <c r="DL51" s="165"/>
      <c r="DM51" s="165"/>
      <c r="DN51" s="165"/>
      <c r="DO51" s="165"/>
      <c r="DP51" s="165"/>
      <c r="DQ51" s="165"/>
      <c r="DR51" s="165"/>
      <c r="DS51" s="165"/>
      <c r="DT51" s="165"/>
      <c r="DU51" s="165"/>
      <c r="DV51" s="165"/>
      <c r="DW51" s="165"/>
      <c r="DX51" s="165"/>
      <c r="DY51" s="165"/>
    </row>
    <row r="52" spans="1:135" ht="12.75" customHeight="1" x14ac:dyDescent="0.15">
      <c r="V52" s="126" t="s">
        <v>151</v>
      </c>
    </row>
    <row r="53" spans="1:135" ht="16" x14ac:dyDescent="0.2">
      <c r="A53" s="9" t="s">
        <v>77</v>
      </c>
      <c r="B53" s="9"/>
      <c r="AB53" s="91"/>
      <c r="AC53" s="91"/>
      <c r="AD53" s="91"/>
      <c r="AE53" s="91"/>
      <c r="AF53" s="91"/>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91"/>
      <c r="CT53" s="91"/>
      <c r="CU53" s="175" t="s">
        <v>143</v>
      </c>
      <c r="CV53" s="175"/>
      <c r="CW53" s="175"/>
      <c r="CX53" s="175"/>
      <c r="CY53" s="175"/>
      <c r="CZ53" s="175"/>
      <c r="DA53" s="17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row>
    <row r="54" spans="1:135" ht="9" customHeight="1" x14ac:dyDescent="0.15">
      <c r="A54" s="2"/>
      <c r="B54" s="2"/>
      <c r="C54" s="2"/>
      <c r="D54" s="2"/>
      <c r="E54" s="2"/>
      <c r="F54" s="2"/>
      <c r="G54" s="2"/>
      <c r="H54" s="2"/>
      <c r="I54" s="2"/>
      <c r="J54" s="2"/>
      <c r="K54" s="2"/>
      <c r="L54" s="2"/>
      <c r="M54" s="2"/>
      <c r="N54" s="2"/>
      <c r="O54" s="2"/>
      <c r="P54" s="2"/>
      <c r="Q54" s="2"/>
      <c r="R54" s="2"/>
      <c r="S54" s="2"/>
      <c r="T54" s="2"/>
      <c r="U54" s="2"/>
      <c r="W54" s="2"/>
      <c r="X54" s="2"/>
      <c r="Y54" s="2"/>
      <c r="Z54" s="2"/>
      <c r="AA54" s="2"/>
      <c r="AB54" s="2"/>
      <c r="AC54" s="2"/>
      <c r="AD54" s="2"/>
      <c r="AE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row>
    <row r="55" spans="1:135" ht="16" x14ac:dyDescent="0.2">
      <c r="A55" s="9" t="s">
        <v>148</v>
      </c>
      <c r="B55" s="9"/>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t="s">
        <v>149</v>
      </c>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L55" s="132"/>
      <c r="CM55" s="132"/>
      <c r="CN55" s="133" t="s">
        <v>146</v>
      </c>
      <c r="CO55" s="132"/>
      <c r="CP55" s="132"/>
      <c r="CQ55" s="132"/>
      <c r="CR55" s="132"/>
      <c r="CS55" s="91"/>
      <c r="CT55" s="91"/>
      <c r="CU55" s="131"/>
      <c r="CV55" s="131"/>
      <c r="CW55" s="131"/>
      <c r="CX55" s="131"/>
      <c r="CY55" s="131"/>
      <c r="CZ55" s="131"/>
      <c r="DA55" s="131"/>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row>
    <row r="56" spans="1:135" ht="9" customHeight="1" x14ac:dyDescent="0.15">
      <c r="A56" s="2"/>
      <c r="B56" s="2"/>
      <c r="C56" s="2"/>
      <c r="D56" s="2"/>
      <c r="E56" s="2"/>
      <c r="F56" s="2"/>
      <c r="G56" s="2"/>
      <c r="H56" s="2"/>
      <c r="I56" s="2"/>
      <c r="J56" s="2"/>
      <c r="K56" s="2"/>
      <c r="L56" s="2"/>
      <c r="M56" s="2"/>
      <c r="N56" s="2"/>
      <c r="O56" s="2"/>
      <c r="P56" s="2"/>
      <c r="Q56" s="2"/>
      <c r="R56" s="2"/>
      <c r="S56" s="2"/>
      <c r="T56" s="2"/>
      <c r="U56" s="2"/>
      <c r="W56" s="2"/>
      <c r="X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row>
    <row r="57" spans="1:135" ht="16" x14ac:dyDescent="0.2">
      <c r="A57" s="9" t="s">
        <v>150</v>
      </c>
      <c r="B57" s="9"/>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t="s">
        <v>149</v>
      </c>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L57" s="132"/>
      <c r="CM57" s="132"/>
      <c r="CN57" s="133" t="s">
        <v>146</v>
      </c>
      <c r="CO57" s="132"/>
      <c r="CP57" s="132"/>
      <c r="CQ57" s="132"/>
      <c r="CR57" s="132"/>
      <c r="CS57" s="91"/>
      <c r="CT57" s="91"/>
      <c r="CU57" s="147"/>
      <c r="CV57" s="147"/>
      <c r="CW57" s="147"/>
      <c r="CX57" s="147"/>
      <c r="CY57" s="147"/>
      <c r="CZ57" s="147"/>
      <c r="DA57" s="147"/>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row>
    <row r="58" spans="1:135" ht="9" customHeight="1" x14ac:dyDescent="0.15">
      <c r="A58" s="2"/>
      <c r="B58" s="2"/>
      <c r="C58" s="2"/>
      <c r="D58" s="2"/>
      <c r="E58" s="2"/>
      <c r="F58" s="2"/>
      <c r="G58" s="2"/>
      <c r="H58" s="2"/>
      <c r="I58" s="2"/>
      <c r="J58" s="2"/>
      <c r="K58" s="2"/>
      <c r="L58" s="2"/>
      <c r="M58" s="2"/>
      <c r="N58" s="2"/>
      <c r="O58" s="2"/>
      <c r="P58" s="2"/>
      <c r="Q58" s="2"/>
      <c r="R58" s="2"/>
      <c r="S58" s="2"/>
      <c r="T58" s="2"/>
      <c r="U58" s="2"/>
      <c r="W58" s="2"/>
      <c r="X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row>
    <row r="59" spans="1:135" ht="14" thickBot="1" x14ac:dyDescent="0.2">
      <c r="A59" s="204" t="s">
        <v>138</v>
      </c>
      <c r="B59" s="204"/>
      <c r="C59" s="204"/>
      <c r="D59" s="204"/>
      <c r="E59" s="204"/>
      <c r="F59" s="204"/>
      <c r="G59" s="204"/>
      <c r="H59" s="204"/>
      <c r="I59" s="204"/>
      <c r="J59" s="204"/>
      <c r="K59" s="204"/>
      <c r="L59" s="204"/>
      <c r="M59" s="204"/>
      <c r="N59" s="204"/>
      <c r="O59" s="204"/>
      <c r="P59" s="3"/>
      <c r="Q59" s="3"/>
      <c r="R59" s="3"/>
      <c r="T59" s="118"/>
      <c r="U59" s="118"/>
      <c r="V59" s="118"/>
      <c r="W59" s="118"/>
      <c r="X59" s="118"/>
      <c r="Y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Z59" s="118"/>
      <c r="BA59" s="118"/>
      <c r="BB59" s="118"/>
      <c r="BC59" s="118"/>
      <c r="BD59" s="118"/>
      <c r="BE59" s="118"/>
      <c r="BF59" s="118"/>
      <c r="BG59" s="118"/>
      <c r="BH59" s="118"/>
      <c r="BI59" s="118"/>
      <c r="BJ59" s="118"/>
      <c r="BK59" s="118"/>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2"/>
      <c r="EA59" s="2"/>
      <c r="EB59" s="2"/>
      <c r="EC59" s="2"/>
      <c r="ED59" s="3"/>
      <c r="EE59" s="3"/>
    </row>
    <row r="61" spans="1:135" x14ac:dyDescent="0.15">
      <c r="A61" s="5" t="s">
        <v>78</v>
      </c>
      <c r="B61" s="5"/>
      <c r="C61" s="5"/>
      <c r="D61" s="5"/>
      <c r="E61" s="5"/>
      <c r="F61" s="5"/>
      <c r="G61" s="5"/>
      <c r="H61" s="5"/>
      <c r="I61" s="5"/>
      <c r="J61" s="5"/>
      <c r="K61" s="5"/>
      <c r="L61" s="5"/>
      <c r="M61" s="5"/>
      <c r="N61" s="5"/>
      <c r="O61" s="5"/>
      <c r="P61" s="5"/>
      <c r="Q61" s="5"/>
      <c r="R61" s="5"/>
      <c r="S61" s="5"/>
      <c r="T61" s="5"/>
      <c r="U61" s="5"/>
      <c r="V61" s="5"/>
      <c r="W61" s="5"/>
      <c r="X61" s="4"/>
      <c r="Y61" s="4"/>
      <c r="Z61" s="4"/>
    </row>
    <row r="63" spans="1:135" x14ac:dyDescent="0.15">
      <c r="H63" s="203" t="s">
        <v>139</v>
      </c>
      <c r="I63" s="203"/>
      <c r="J63" s="203"/>
      <c r="K63" s="203"/>
      <c r="L63" s="203"/>
      <c r="M63" s="203"/>
      <c r="N63" s="203"/>
      <c r="O63" s="203"/>
      <c r="P63" s="203"/>
      <c r="Q63" s="203"/>
      <c r="R63" s="203"/>
      <c r="S63" s="203"/>
      <c r="T63" s="203"/>
      <c r="U63" s="203"/>
      <c r="V63" s="203"/>
      <c r="W63" s="203"/>
      <c r="X63" s="203"/>
      <c r="Y63" s="203"/>
      <c r="Z63" s="203"/>
      <c r="AA63" s="203"/>
      <c r="AB63" s="203"/>
      <c r="AC63" s="203"/>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L63" s="203" t="s">
        <v>141</v>
      </c>
      <c r="BM63" s="203"/>
      <c r="BN63" s="203"/>
      <c r="BO63" s="203"/>
      <c r="BP63" s="203"/>
      <c r="BQ63" s="203"/>
      <c r="BR63" s="203"/>
      <c r="BS63" s="203"/>
      <c r="BT63" s="203"/>
      <c r="BU63" s="203"/>
      <c r="BV63" s="203"/>
      <c r="BW63" s="203"/>
      <c r="BX63" s="203"/>
      <c r="BY63" s="203"/>
      <c r="BZ63" s="203"/>
      <c r="CA63" s="203"/>
      <c r="CB63" s="203"/>
      <c r="CC63" s="203"/>
      <c r="CD63" s="203"/>
      <c r="CE63" s="203"/>
      <c r="CF63" s="203"/>
      <c r="CG63" s="203"/>
      <c r="CH63" s="203"/>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row>
    <row r="65" spans="1:114" x14ac:dyDescent="0.15">
      <c r="A65" s="203" t="s">
        <v>140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L65" s="203" t="s">
        <v>142</v>
      </c>
      <c r="BM65" s="203"/>
      <c r="BN65" s="203"/>
      <c r="BO65" s="203"/>
      <c r="BP65" s="203"/>
      <c r="BQ65" s="203"/>
      <c r="BR65" s="203"/>
      <c r="BS65" s="203"/>
      <c r="BT65" s="203"/>
      <c r="BU65" s="203"/>
      <c r="BV65" s="203"/>
      <c r="BW65" s="203"/>
      <c r="BX65" s="203"/>
      <c r="BY65" s="203"/>
      <c r="BZ65" s="203"/>
      <c r="CA65" s="203"/>
      <c r="CB65" s="203"/>
      <c r="CC65" s="203"/>
      <c r="CD65" s="203"/>
      <c r="CE65" s="203"/>
      <c r="CF65" s="203"/>
      <c r="CG65" s="203"/>
      <c r="CH65" s="203"/>
      <c r="CJ65" s="165"/>
      <c r="CK65" s="165"/>
      <c r="CL65" s="165"/>
      <c r="CM65" s="165"/>
      <c r="CN65" s="165"/>
      <c r="CO65" s="165"/>
      <c r="CP65" s="165"/>
      <c r="CQ65" s="165"/>
      <c r="CR65" s="165"/>
      <c r="CS65" s="165"/>
      <c r="CT65" s="165"/>
      <c r="CU65" s="165"/>
      <c r="CV65" s="165"/>
      <c r="CW65" s="165"/>
      <c r="CX65" s="165"/>
      <c r="CY65" s="165"/>
      <c r="CZ65" s="165"/>
      <c r="DA65" s="165"/>
      <c r="DB65" s="165"/>
      <c r="DC65" s="165"/>
      <c r="DD65" s="165"/>
      <c r="DE65" s="165"/>
      <c r="DF65" s="165"/>
      <c r="DG65" s="165"/>
      <c r="DH65" s="165"/>
      <c r="DI65" s="165"/>
      <c r="DJ65" s="165"/>
    </row>
  </sheetData>
  <sheetProtection sheet="1" objects="1" scenarios="1"/>
  <mergeCells count="142">
    <mergeCell ref="CS17:CU17"/>
    <mergeCell ref="CV17:DQ17"/>
    <mergeCell ref="AG51:CR51"/>
    <mergeCell ref="DB49:DY49"/>
    <mergeCell ref="CU51:DA51"/>
    <mergeCell ref="DB51:DY51"/>
    <mergeCell ref="CU53:DA53"/>
    <mergeCell ref="DB53:DY53"/>
    <mergeCell ref="AG49:CR49"/>
    <mergeCell ref="K30:AO30"/>
    <mergeCell ref="AQ32:CA32"/>
    <mergeCell ref="CU45:DA45"/>
    <mergeCell ref="AG43:CR43"/>
    <mergeCell ref="CU43:DA43"/>
    <mergeCell ref="DB43:DY43"/>
    <mergeCell ref="AG45:CR45"/>
    <mergeCell ref="DB45:DY45"/>
    <mergeCell ref="DR24:DY24"/>
    <mergeCell ref="DR20:DY20"/>
    <mergeCell ref="AQ20:CA20"/>
    <mergeCell ref="CQ22:DA22"/>
    <mergeCell ref="DR26:DY26"/>
    <mergeCell ref="DC26:DP26"/>
    <mergeCell ref="K22:AO22"/>
    <mergeCell ref="CQ24:DA24"/>
    <mergeCell ref="CQ20:DA20"/>
    <mergeCell ref="BL65:CH65"/>
    <mergeCell ref="BL63:CH63"/>
    <mergeCell ref="CJ65:DJ65"/>
    <mergeCell ref="A65:AC65"/>
    <mergeCell ref="H63:AC63"/>
    <mergeCell ref="CJ63:DJ63"/>
    <mergeCell ref="AE65:BE65"/>
    <mergeCell ref="AE63:BE63"/>
    <mergeCell ref="AG47:CR47"/>
    <mergeCell ref="CU49:DA49"/>
    <mergeCell ref="A59:O59"/>
    <mergeCell ref="DB47:DY47"/>
    <mergeCell ref="CU47:DA47"/>
    <mergeCell ref="DB55:DY55"/>
    <mergeCell ref="AG55:BG55"/>
    <mergeCell ref="BH55:CH55"/>
    <mergeCell ref="AG53:CR53"/>
    <mergeCell ref="AG57:BG57"/>
    <mergeCell ref="BH57:CH57"/>
    <mergeCell ref="DB57:DY57"/>
    <mergeCell ref="CR9:DY9"/>
    <mergeCell ref="CX11:DC11"/>
    <mergeCell ref="BB17:BE17"/>
    <mergeCell ref="K32:AO32"/>
    <mergeCell ref="DR22:DY22"/>
    <mergeCell ref="A34:CW35"/>
    <mergeCell ref="A24:D24"/>
    <mergeCell ref="CQ32:DA32"/>
    <mergeCell ref="AQ30:CA30"/>
    <mergeCell ref="CC30:CO30"/>
    <mergeCell ref="A30:D30"/>
    <mergeCell ref="BC14:BE14"/>
    <mergeCell ref="BF14:BM14"/>
    <mergeCell ref="DC30:DP30"/>
    <mergeCell ref="DC32:DP32"/>
    <mergeCell ref="DK34:DY34"/>
    <mergeCell ref="F24:I24"/>
    <mergeCell ref="DF11:DH11"/>
    <mergeCell ref="A20:D20"/>
    <mergeCell ref="BF17:BN17"/>
    <mergeCell ref="A21:I21"/>
    <mergeCell ref="K28:AO28"/>
    <mergeCell ref="A26:D26"/>
    <mergeCell ref="F26:I26"/>
    <mergeCell ref="DT11:DY11"/>
    <mergeCell ref="CO11:CW11"/>
    <mergeCell ref="F30:I30"/>
    <mergeCell ref="A39:DY39"/>
    <mergeCell ref="A36:DY37"/>
    <mergeCell ref="A41:DY41"/>
    <mergeCell ref="CC32:CO32"/>
    <mergeCell ref="AF11:AP11"/>
    <mergeCell ref="P11:S11"/>
    <mergeCell ref="A22:D22"/>
    <mergeCell ref="A28:D28"/>
    <mergeCell ref="F22:I22"/>
    <mergeCell ref="CC26:CO26"/>
    <mergeCell ref="AQ28:CA28"/>
    <mergeCell ref="CC28:CO28"/>
    <mergeCell ref="CQ28:DA28"/>
    <mergeCell ref="F28:I28"/>
    <mergeCell ref="BQ14:BS14"/>
    <mergeCell ref="P17:R17"/>
    <mergeCell ref="S17:AN17"/>
    <mergeCell ref="BO17:BV17"/>
    <mergeCell ref="CC20:CO20"/>
    <mergeCell ref="K20:AO20"/>
    <mergeCell ref="DC22:DP22"/>
    <mergeCell ref="CK11:CN11"/>
    <mergeCell ref="K9:BR9"/>
    <mergeCell ref="EC37:EF40"/>
    <mergeCell ref="K26:AO26"/>
    <mergeCell ref="AQ26:CA26"/>
    <mergeCell ref="DC24:DP24"/>
    <mergeCell ref="DC28:DP28"/>
    <mergeCell ref="A11:M11"/>
    <mergeCell ref="AR14:AY14"/>
    <mergeCell ref="AO14:AQ14"/>
    <mergeCell ref="AE14:AK14"/>
    <mergeCell ref="AB14:AD14"/>
    <mergeCell ref="S14:X14"/>
    <mergeCell ref="A14:I14"/>
    <mergeCell ref="T11:Y11"/>
    <mergeCell ref="P14:R14"/>
    <mergeCell ref="AW15:DB15"/>
    <mergeCell ref="CC22:CO22"/>
    <mergeCell ref="CE12:DD12"/>
    <mergeCell ref="V12:AM12"/>
    <mergeCell ref="CJ14:CS14"/>
    <mergeCell ref="CG14:CI14"/>
    <mergeCell ref="F20:I20"/>
    <mergeCell ref="CC19:DA19"/>
    <mergeCell ref="BW11:CB11"/>
    <mergeCell ref="AB11:AE11"/>
    <mergeCell ref="AQ22:CA22"/>
    <mergeCell ref="K24:AO24"/>
    <mergeCell ref="CW2:DB2"/>
    <mergeCell ref="DD2:DV2"/>
    <mergeCell ref="DA34:DJ34"/>
    <mergeCell ref="DR32:DY32"/>
    <mergeCell ref="DR21:DY21"/>
    <mergeCell ref="DR28:DY28"/>
    <mergeCell ref="DR30:DY30"/>
    <mergeCell ref="CQ30:DA30"/>
    <mergeCell ref="DC20:DM20"/>
    <mergeCell ref="A6:DY6"/>
    <mergeCell ref="AQ24:CA24"/>
    <mergeCell ref="CC24:CO24"/>
    <mergeCell ref="CQ26:DA26"/>
    <mergeCell ref="A9:I9"/>
    <mergeCell ref="CA9:CP9"/>
    <mergeCell ref="BT11:BV11"/>
    <mergeCell ref="BK11:BR11"/>
    <mergeCell ref="BT14:CC14"/>
    <mergeCell ref="DI11:DS11"/>
    <mergeCell ref="CC11:CH11"/>
  </mergeCells>
  <phoneticPr fontId="3" type="noConversion"/>
  <pageMargins left="0.53" right="0.25" top="0.5" bottom="0.67" header="0.25" footer="0.42"/>
  <pageSetup scale="69" orientation="portrait"/>
  <headerFooter alignWithMargins="0">
    <oddHeader>&amp;CWorksheet inputs</oddHeader>
    <oddFooter xml:space="preserve">&amp;R&amp;8ver.:  8/21/2018
</oddFooter>
  </headerFooter>
  <colBreaks count="1" manualBreakCount="1">
    <brk id="135"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Contract Information</vt:lpstr>
      <vt:lpstr>Cover</vt:lpstr>
      <vt:lpstr>Contract</vt:lpstr>
      <vt:lpstr>Contract!Print_Area</vt:lpstr>
      <vt:lpstr>'Contract Information'!Print_Area</vt:lpstr>
      <vt:lpstr>Cover!Print_Area</vt:lpstr>
    </vt:vector>
  </TitlesOfParts>
  <Company>New Mexico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DJohnson</dc:creator>
  <cp:lastModifiedBy>Lorie M. Liebrock</cp:lastModifiedBy>
  <cp:lastPrinted>2018-04-24T04:48:46Z</cp:lastPrinted>
  <dcterms:created xsi:type="dcterms:W3CDTF">2006-02-23T22:33:43Z</dcterms:created>
  <dcterms:modified xsi:type="dcterms:W3CDTF">2018-08-21T15:57:13Z</dcterms:modified>
</cp:coreProperties>
</file>