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7100" windowHeight="9855" activeTab="2"/>
  </bookViews>
  <sheets>
    <sheet name="SC_Registration Form" sheetId="1" r:id="rId1"/>
    <sheet name="SC_Proposed Budget &amp; Rates" sheetId="2" r:id="rId2"/>
    <sheet name="SC-External-Invoice" sheetId="3" r:id="rId3"/>
    <sheet name="SC-Monthly Log" sheetId="4" r:id="rId4"/>
    <sheet name="SC-JV-various users &amp; student" sheetId="5" r:id="rId5"/>
    <sheet name="EX-JV-student use-one" sheetId="6" r:id="rId6"/>
  </sheets>
  <definedNames>
    <definedName name="Excel_BuiltIn_Print_Area_1">'SC_Registration Form'!$A$1:$I$58</definedName>
    <definedName name="_xlnm.Print_Area" localSheetId="1">'SC_Proposed Budget &amp; Rates'!$A$1:$K$49</definedName>
    <definedName name="_xlnm.Print_Area" localSheetId="0">'SC_Registration Form'!$A$1:$J$57</definedName>
    <definedName name="_xlnm.Print_Area" localSheetId="2">'SC-External-Invoice'!$A$1:$N$46</definedName>
    <definedName name="_xlnm.Print_Titles" localSheetId="3">'SC-Monthly Log'!$3:$4</definedName>
  </definedNames>
  <calcPr fullCalcOnLoad="1"/>
</workbook>
</file>

<file path=xl/comments4.xml><?xml version="1.0" encoding="utf-8"?>
<comments xmlns="http://schemas.openxmlformats.org/spreadsheetml/2006/main">
  <authors>
    <author>Jane Adams</author>
  </authors>
  <commentList>
    <comment ref="E16" authorId="0">
      <text>
        <r>
          <rPr>
            <b/>
            <sz val="8"/>
            <rFont val="Tahoma"/>
            <family val="0"/>
          </rPr>
          <t>Jane Adams:</t>
        </r>
        <r>
          <rPr>
            <sz val="8"/>
            <rFont val="Tahoma"/>
            <family val="0"/>
          </rPr>
          <t xml:space="preserve">
The treatment for Instruction use of Labs needs further consideration.  Most will be decided on a case by case basis depending on the materiality of the use.
</t>
        </r>
      </text>
    </comment>
  </commentList>
</comments>
</file>

<file path=xl/sharedStrings.xml><?xml version="1.0" encoding="utf-8"?>
<sst xmlns="http://schemas.openxmlformats.org/spreadsheetml/2006/main" count="301" uniqueCount="212">
  <si>
    <t xml:space="preserve"> </t>
  </si>
  <si>
    <t>Service Center Name:</t>
  </si>
  <si>
    <t>Initiating Department:</t>
  </si>
  <si>
    <t>Title</t>
  </si>
  <si>
    <t>Bldg/Room#</t>
  </si>
  <si>
    <t>E-mail address</t>
  </si>
  <si>
    <t>Phone</t>
  </si>
  <si>
    <t>Describe the usage base to be used in the rate calculation (i.e., labor hours, number of units processed,</t>
  </si>
  <si>
    <t>Describe how records of usage will be accumulated and maintained:</t>
  </si>
  <si>
    <t>Date:</t>
  </si>
  <si>
    <t>Notes:</t>
  </si>
  <si>
    <t>RESTRICTED FUNDS DEPARTMENT/COST ACCOUNTING OFFICE</t>
  </si>
  <si>
    <t>Service Center Manager:</t>
  </si>
  <si>
    <t>Service Center Manager</t>
  </si>
  <si>
    <t>Director of Finance</t>
  </si>
  <si>
    <t>User</t>
  </si>
  <si>
    <t>Description of Activity, including products and/or services and anticipated users (internal vs. external)</t>
  </si>
  <si>
    <t>machine time, number of users, number of samples, number of copies, pages, etc.):</t>
  </si>
  <si>
    <t>NEW MEXICO INSTITUTE OF MINING &amp; TECHNOLOGY</t>
  </si>
  <si>
    <t>Terms of Payment:</t>
  </si>
  <si>
    <t>Name:</t>
  </si>
  <si>
    <t>Address:</t>
  </si>
  <si>
    <t>City/State/ZIP:</t>
  </si>
  <si>
    <t>Phone:</t>
  </si>
  <si>
    <t>Contact:</t>
  </si>
  <si>
    <t>Total Due</t>
  </si>
  <si>
    <t>Socorro, NM 87801</t>
  </si>
  <si>
    <t>801 Leroy Place</t>
  </si>
  <si>
    <t>Due upon receipt</t>
  </si>
  <si>
    <t>Cognizant VP or Director</t>
  </si>
  <si>
    <t>Approval Signatures:</t>
  </si>
  <si>
    <t>Cost Accountant/RFD</t>
  </si>
  <si>
    <t>SERVICE CENTER REGISTRATION FORM</t>
  </si>
  <si>
    <t>Attach a separate sheet, if necessary, to complete any of the following:</t>
  </si>
  <si>
    <t>Department Director/Chair</t>
  </si>
  <si>
    <t>Proposed Budget &amp; Rates</t>
  </si>
  <si>
    <t># of</t>
  </si>
  <si>
    <t>Assistant</t>
  </si>
  <si>
    <t>Materials</t>
  </si>
  <si>
    <t xml:space="preserve">Cost </t>
  </si>
  <si>
    <t>Indirect</t>
  </si>
  <si>
    <t>Cost per</t>
  </si>
  <si>
    <t>samples</t>
  </si>
  <si>
    <t>Cost</t>
  </si>
  <si>
    <t>Recovery</t>
  </si>
  <si>
    <t>Cost (IDC)</t>
  </si>
  <si>
    <t>Sample</t>
  </si>
  <si>
    <t>Internal Unassisted</t>
  </si>
  <si>
    <t xml:space="preserve">  External User Cost</t>
  </si>
  <si>
    <t xml:space="preserve">Est. annual samples:  </t>
  </si>
  <si>
    <t>User Type</t>
  </si>
  <si>
    <t>#</t>
  </si>
  <si>
    <t>Assisted</t>
  </si>
  <si>
    <t>Sample Holders</t>
  </si>
  <si>
    <t>GAS Costs</t>
  </si>
  <si>
    <t>Set Aside for factory maintenance</t>
  </si>
  <si>
    <t>Unassisted</t>
  </si>
  <si>
    <t>Average per sample excluding IDC or FMV</t>
  </si>
  <si>
    <t>Average</t>
  </si>
  <si>
    <t>*</t>
  </si>
  <si>
    <r>
      <t>FMV</t>
    </r>
    <r>
      <rPr>
        <sz val="10"/>
        <rFont val="Arial"/>
        <family val="2"/>
      </rPr>
      <t xml:space="preserve"> = Fair Market Value</t>
    </r>
  </si>
  <si>
    <r>
      <t>External user</t>
    </r>
    <r>
      <rPr>
        <sz val="10"/>
        <rFont val="Arial"/>
        <family val="2"/>
      </rPr>
      <t xml:space="preserve"> is one who can not supply a NMT index/fund number to charge for the transaction.</t>
    </r>
  </si>
  <si>
    <t>(not used as rate - check figures)</t>
  </si>
  <si>
    <t>All jobs (including assisted jobs)</t>
  </si>
  <si>
    <t>Invoice #</t>
  </si>
  <si>
    <t>Service Center Department:</t>
  </si>
  <si>
    <t>Customer Billing Information:</t>
  </si>
  <si>
    <t>Mail to:</t>
  </si>
  <si>
    <t>Albuquerque, NM 87196</t>
  </si>
  <si>
    <t>Service Date</t>
  </si>
  <si>
    <t>Service Description</t>
  </si>
  <si>
    <t>Quantity</t>
  </si>
  <si>
    <t>Price</t>
  </si>
  <si>
    <t>Amount</t>
  </si>
  <si>
    <t>Please send a copy of invoice with payment.</t>
  </si>
  <si>
    <t>NMT Distribution Purposes:</t>
  </si>
  <si>
    <t>Credit   Index-Acct</t>
  </si>
  <si>
    <t>If Applicable</t>
  </si>
  <si>
    <t>Total Distribution</t>
  </si>
  <si>
    <t>GRTPAY-210004</t>
  </si>
  <si>
    <t>For Tangible Items</t>
  </si>
  <si>
    <t>Direct Cost Recovery</t>
  </si>
  <si>
    <t>Profit from External Users (Private Industry cost less NMT cost)</t>
  </si>
  <si>
    <t>(1/2 of current on-campus overhead rate for NMT)</t>
  </si>
  <si>
    <t>(1/2 of current on-campus overhead rate for SC)</t>
  </si>
  <si>
    <t>Governmental Gross Receipts Tax (GGRT) - to be applied only if the service center provides tangible personal property</t>
  </si>
  <si>
    <t>Page 1  of  1</t>
  </si>
  <si>
    <t>Rule Code</t>
  </si>
  <si>
    <t>Document Number</t>
  </si>
  <si>
    <t xml:space="preserve">  J</t>
  </si>
  <si>
    <t xml:space="preserve">     JOURNAL VOUCHER</t>
  </si>
  <si>
    <t>Transaction Date</t>
  </si>
  <si>
    <t xml:space="preserve">  MO /  DAY /  YEAR</t>
  </si>
  <si>
    <t>Student use of 105011 SC</t>
  </si>
  <si>
    <t>DESCRIPTION (30 CHARACTERS AND SPACES)</t>
  </si>
  <si>
    <t>ORIGINATED BY</t>
  </si>
  <si>
    <t xml:space="preserve">  Entered</t>
  </si>
  <si>
    <t>REQUESTED BY</t>
  </si>
  <si>
    <t>INDEX</t>
  </si>
  <si>
    <t>ACCT</t>
  </si>
  <si>
    <t>DEBIT</t>
  </si>
  <si>
    <t>CREDIT</t>
  </si>
  <si>
    <t xml:space="preserve">   DESCRIPTION</t>
  </si>
  <si>
    <t>DOCUMENT</t>
  </si>
  <si>
    <t>TOTAL</t>
  </si>
  <si>
    <t>EXPLANATION</t>
  </si>
  <si>
    <t xml:space="preserve">    BUSINESS OFFICE</t>
  </si>
  <si>
    <t xml:space="preserve">    AUTHORIZATIONS</t>
  </si>
  <si>
    <r>
      <t>Student ID # 9</t>
    </r>
    <r>
      <rPr>
        <sz val="12"/>
        <color indexed="12"/>
        <rFont val="Times New Roman"/>
        <family val="1"/>
      </rPr>
      <t>12345678</t>
    </r>
  </si>
  <si>
    <r>
      <t xml:space="preserve">   </t>
    </r>
    <r>
      <rPr>
        <u val="single"/>
        <sz val="12"/>
        <color indexed="12"/>
        <rFont val="Times New Roman"/>
        <family val="1"/>
      </rPr>
      <t>(Students signature)</t>
    </r>
    <r>
      <rPr>
        <u val="single"/>
        <sz val="12"/>
        <rFont val="Times New Roman"/>
        <family val="1"/>
      </rPr>
      <t xml:space="preserve">  </t>
    </r>
  </si>
  <si>
    <r>
      <t xml:space="preserve">class/project </t>
    </r>
    <r>
      <rPr>
        <u val="single"/>
        <sz val="12"/>
        <rFont val="Times New Roman"/>
        <family val="1"/>
      </rPr>
      <t xml:space="preserve">     </t>
    </r>
    <r>
      <rPr>
        <i/>
        <u val="single"/>
        <sz val="12"/>
        <color indexed="12"/>
        <rFont val="Times New Roman"/>
        <family val="1"/>
      </rPr>
      <t>(identify class or project)</t>
    </r>
    <r>
      <rPr>
        <u val="single"/>
        <sz val="12"/>
        <rFont val="Times New Roman"/>
        <family val="1"/>
      </rPr>
      <t xml:space="preserve">   .</t>
    </r>
  </si>
  <si>
    <t>ABCD10</t>
  </si>
  <si>
    <t>PXRX90</t>
  </si>
  <si>
    <t>Example</t>
  </si>
  <si>
    <t>Monthly Log for Thermal Analysis Service Center</t>
  </si>
  <si>
    <t>September 2009</t>
  </si>
  <si>
    <t>Internal Users requiring JV</t>
  </si>
  <si>
    <t>Date</t>
  </si>
  <si>
    <t xml:space="preserve"> Name</t>
  </si>
  <si>
    <t>Type</t>
  </si>
  <si>
    <t>Purpose</t>
  </si>
  <si>
    <t>Free to Student</t>
  </si>
  <si>
    <t>Sample Description</t>
  </si>
  <si>
    <t># Samples</t>
  </si>
  <si>
    <t>Charge</t>
  </si>
  <si>
    <t>Academic Research – Not Funded</t>
  </si>
  <si>
    <t>Academic – Sr Thesis</t>
  </si>
  <si>
    <t>Al Alloy 650C in N2</t>
  </si>
  <si>
    <t>1 - Unassisted</t>
  </si>
  <si>
    <t>PI - Dr. Name</t>
  </si>
  <si>
    <t>Sponsored Research</t>
  </si>
  <si>
    <t>Assisted Ni-Cr Alloy to 1000C in Ar</t>
  </si>
  <si>
    <t>1  - Assisted</t>
  </si>
  <si>
    <t>NM GradStudent</t>
  </si>
  <si>
    <t>PXRX 90</t>
  </si>
  <si>
    <t>No</t>
  </si>
  <si>
    <t>Ni-Y2O3 Composite to 1100C in Ar</t>
  </si>
  <si>
    <t>2 - Unassisted</t>
  </si>
  <si>
    <t>Instructional from Lab Fees</t>
  </si>
  <si>
    <t>MATE 310 Lab</t>
  </si>
  <si>
    <t>Dolomite to 1300 C</t>
  </si>
  <si>
    <t>Total for JV</t>
  </si>
  <si>
    <t>Student Name</t>
  </si>
  <si>
    <t>Student Signature</t>
  </si>
  <si>
    <t>Student ID</t>
  </si>
  <si>
    <t xml:space="preserve">  (name)   </t>
  </si>
  <si>
    <t xml:space="preserve">  (signature)     </t>
  </si>
  <si>
    <t>External Analysis</t>
  </si>
  <si>
    <t>XYZ Industry</t>
  </si>
  <si>
    <t>1 - Assisted</t>
  </si>
  <si>
    <t>Invoice Total</t>
  </si>
  <si>
    <r>
      <t xml:space="preserve">Rates:  Internal Unassisted </t>
    </r>
    <r>
      <rPr>
        <b/>
        <u val="single"/>
        <sz val="10"/>
        <rFont val="Arial"/>
        <family val="2"/>
      </rPr>
      <t>$80/sample</t>
    </r>
    <r>
      <rPr>
        <b/>
        <sz val="10"/>
        <rFont val="Arial"/>
        <family val="2"/>
      </rPr>
      <t xml:space="preserve">     </t>
    </r>
    <r>
      <rPr>
        <b/>
        <u val="single"/>
        <sz val="10"/>
        <rFont val="Arial"/>
        <family val="2"/>
      </rPr>
      <t>Internal Assisted $220/sample</t>
    </r>
    <r>
      <rPr>
        <b/>
        <sz val="10"/>
        <rFont val="Arial"/>
        <family val="2"/>
      </rPr>
      <t xml:space="preserve">     </t>
    </r>
    <r>
      <rPr>
        <b/>
        <u val="single"/>
        <sz val="10"/>
        <rFont val="Arial"/>
        <family val="2"/>
      </rPr>
      <t>External Unassisted  $320/sample</t>
    </r>
  </si>
  <si>
    <r>
      <t xml:space="preserve">Make payable to:   </t>
    </r>
    <r>
      <rPr>
        <b/>
        <u val="single"/>
        <sz val="12"/>
        <rFont val="Times New Roman"/>
        <family val="1"/>
      </rPr>
      <t>New Mexico Tech</t>
    </r>
  </si>
  <si>
    <t>2 samples for academic purposes related to</t>
  </si>
  <si>
    <t xml:space="preserve">Student use of lab to run thermo analysis of </t>
  </si>
  <si>
    <t>of $80/sample for 2 samples.</t>
  </si>
  <si>
    <t>Service center charge based on unassisted rate</t>
  </si>
  <si>
    <r>
      <t xml:space="preserve">  (</t>
    </r>
    <r>
      <rPr>
        <i/>
        <sz val="9"/>
        <color indexed="12"/>
        <rFont val="Times New Roman"/>
        <family val="1"/>
      </rPr>
      <t>Attached will be the standard support documentation provided by the service center.</t>
    </r>
    <r>
      <rPr>
        <i/>
        <sz val="9"/>
        <rFont val="Times New Roman"/>
        <family val="1"/>
      </rPr>
      <t>)</t>
    </r>
  </si>
  <si>
    <t>External Users - Prepare an Invoice that includes direct cost, indirect cost, FMV adjustment, &amp; maybe GGRT</t>
  </si>
  <si>
    <t>A15010</t>
  </si>
  <si>
    <t>April 2010 Internal User charges for</t>
  </si>
  <si>
    <t>Thermal Analysis Service Center</t>
  </si>
  <si>
    <t>Yes</t>
  </si>
  <si>
    <t>Identification required for verification of enrollment prior to charge to 103022 for individual academic student use of service center.</t>
  </si>
  <si>
    <t>Plus FMV Adj.</t>
  </si>
  <si>
    <t>Service Center charges for April 2010</t>
  </si>
  <si>
    <t>John Doe</t>
  </si>
  <si>
    <t>New Mexico Tech</t>
  </si>
  <si>
    <t>ATTN: Jane Adams</t>
  </si>
  <si>
    <t>Deidre Hirschfeld</t>
  </si>
  <si>
    <t>Thermal Analysis</t>
  </si>
  <si>
    <t>Accounts Payable, PO Box 1234</t>
  </si>
  <si>
    <t>505-555-5555</t>
  </si>
  <si>
    <t>Internal Assisted</t>
  </si>
  <si>
    <t>External Assisted</t>
  </si>
  <si>
    <t>Assistant Labor</t>
  </si>
  <si>
    <t xml:space="preserve">Assisted analysis (10 hrs * $8/hr * number of Samples = $400+2%FB) </t>
  </si>
  <si>
    <t>Routine paperwork (24 hrs * $8 = $192+2%FB)</t>
  </si>
  <si>
    <t xml:space="preserve">Major Repair – Set Aside $15/sample  </t>
  </si>
  <si>
    <t>.</t>
  </si>
  <si>
    <t>Total cost/sample without assistant cost</t>
  </si>
  <si>
    <t>(Please complete all information and deliver this form to Cost Accounting Office in Wells Hall Room 4</t>
  </si>
  <si>
    <t>at least 60 days prior to the anticipated commencement of the proposed operation.)</t>
  </si>
  <si>
    <t>Materials Engineering</t>
  </si>
  <si>
    <t>SC Fund No.:</t>
  </si>
  <si>
    <t>Professor</t>
  </si>
  <si>
    <t>hirsch@nmt.edu</t>
  </si>
  <si>
    <t>835-5129</t>
  </si>
  <si>
    <t>Rm 110C</t>
  </si>
  <si>
    <t>Identify equipment to be used (PCN) &amp; method of recovery:</t>
  </si>
  <si>
    <t>VP Budget &amp; Analysis</t>
  </si>
  <si>
    <r>
      <t>122044-</t>
    </r>
    <r>
      <rPr>
        <sz val="11"/>
        <color indexed="16"/>
        <rFont val="Times New Roman"/>
        <family val="1"/>
      </rPr>
      <t>560006</t>
    </r>
  </si>
  <si>
    <r>
      <t>122044-</t>
    </r>
    <r>
      <rPr>
        <sz val="11"/>
        <color indexed="16"/>
        <rFont val="Times New Roman"/>
        <family val="1"/>
      </rPr>
      <t>560007</t>
    </r>
  </si>
  <si>
    <t>GRTPAY - 210004</t>
  </si>
  <si>
    <t>Fund-Account 103022-710001</t>
  </si>
  <si>
    <t>Fund-Account 103022-710002</t>
  </si>
  <si>
    <t>JV</t>
  </si>
  <si>
    <t>Class or Project</t>
  </si>
  <si>
    <t>Service Center Total for Month</t>
  </si>
  <si>
    <t>Student 1</t>
  </si>
  <si>
    <t>Student 2</t>
  </si>
  <si>
    <t>GradStudent</t>
  </si>
  <si>
    <t>Students</t>
  </si>
  <si>
    <r>
      <t>122XXX</t>
    </r>
    <r>
      <rPr>
        <sz val="9"/>
        <rFont val="Times New Roman"/>
        <family val="1"/>
      </rPr>
      <t xml:space="preserve"> -</t>
    </r>
    <r>
      <rPr>
        <b/>
        <sz val="9"/>
        <rFont val="Times New Roman"/>
        <family val="1"/>
      </rPr>
      <t xml:space="preserve"> </t>
    </r>
    <r>
      <rPr>
        <b/>
        <sz val="9"/>
        <color indexed="16"/>
        <rFont val="Times New Roman"/>
        <family val="1"/>
      </rPr>
      <t>560006</t>
    </r>
  </si>
  <si>
    <r>
      <t>122XXX</t>
    </r>
    <r>
      <rPr>
        <b/>
        <sz val="9"/>
        <rFont val="Times New Roman"/>
        <family val="1"/>
      </rPr>
      <t xml:space="preserve"> - </t>
    </r>
    <r>
      <rPr>
        <b/>
        <sz val="9"/>
        <color indexed="16"/>
        <rFont val="Times New Roman"/>
        <family val="1"/>
      </rPr>
      <t>560007</t>
    </r>
  </si>
  <si>
    <t>I. C. Bugs</t>
  </si>
  <si>
    <t>Dee Anay</t>
  </si>
  <si>
    <r>
      <t>270555</t>
    </r>
    <r>
      <rPr>
        <b/>
        <sz val="9"/>
        <rFont val="Times New Roman"/>
        <family val="1"/>
      </rPr>
      <t xml:space="preserve"> - </t>
    </r>
    <r>
      <rPr>
        <b/>
        <sz val="9"/>
        <color indexed="60"/>
        <rFont val="Times New Roman"/>
        <family val="1"/>
      </rPr>
      <t>560000</t>
    </r>
  </si>
  <si>
    <t>Fund 270555 - Thermo Analysis Service Center</t>
  </si>
  <si>
    <t xml:space="preserve">270555-560000 </t>
  </si>
  <si>
    <t>R56007-560007</t>
  </si>
  <si>
    <t>Sample analysis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</si>
</sst>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0000_);_(* \(#,##0.00000\);_(* &quot;-&quot;?????_);_(@_)"/>
    <numFmt numFmtId="169" formatCode="[$$-409]#,##0.00;[Red]\-[$$-409]#,##0.00"/>
    <numFmt numFmtId="170" formatCode="0_);\(0\)"/>
    <numFmt numFmtId="171" formatCode="_(&quot;$&quot;* #,##0.000_);_(&quot;$&quot;* \(#,##0.000\);_(&quot;$&quot;* &quot;-&quot;??_);_(@_)"/>
    <numFmt numFmtId="172" formatCode="_(&quot;$&quot;* #,##0.0000_);_(&quot;$&quot;* \(#,##0.0000\);_(&quot;$&quot;* &quot;-&quot;??_);_(@_)"/>
    <numFmt numFmtId="173" formatCode="_(* #,##0.000_);_(* \(#,##0.000\);_(* &quot;-&quot;??_);_(@_)"/>
    <numFmt numFmtId="174" formatCode="&quot;$&quot;#,##0.00"/>
    <numFmt numFmtId="175" formatCode="&quot;$&quot;#,##0"/>
    <numFmt numFmtId="176" formatCode="mm/dd/yy_)"/>
    <numFmt numFmtId="177" formatCode="#,##0.00000000_);\(#,##0.00000000\)"/>
    <numFmt numFmtId="178" formatCode="#,##0.0000000000000_);\(#,##0.0000000000000\)"/>
    <numFmt numFmtId="179" formatCode="#,##0.000000000000_);\(#,##0.000000000000\)"/>
    <numFmt numFmtId="180" formatCode="#,##0.000_);\(#,##0.000\)"/>
    <numFmt numFmtId="181" formatCode="0.0%"/>
    <numFmt numFmtId="182" formatCode="[$-409]dddd\,\ mmmm\ dd\,\ yyyy"/>
    <numFmt numFmtId="183" formatCode="[$-409]mmmm\ d\,\ yyyy;@"/>
    <numFmt numFmtId="184" formatCode="mm/dd/yy"/>
    <numFmt numFmtId="185" formatCode="mm/dd/yy;@"/>
    <numFmt numFmtId="186" formatCode="_(* #,##0.00_);_(* \(#,##0.00\);_(* \-??_);_(@_)"/>
    <numFmt numFmtId="187" formatCode="_(\$* #,##0.00_);_(\$* \(#,##0.00\);_(\$* \-??_);_(@_)"/>
    <numFmt numFmtId="188" formatCode="\$#,##0.00_);[Red]&quot;($&quot;#,##0.00\)"/>
    <numFmt numFmtId="189" formatCode="[$$-409]#,##0.00;[Red][$$-409]#,##0.00"/>
    <numFmt numFmtId="190" formatCode="0.0"/>
    <numFmt numFmtId="191" formatCode="&quot;Yes&quot;;&quot;Yes&quot;;&quot;No&quot;"/>
    <numFmt numFmtId="192" formatCode="&quot;True&quot;;&quot;True&quot;;&quot;False&quot;"/>
    <numFmt numFmtId="193" formatCode="&quot;On&quot;;&quot;On&quot;;&quot;Off&quot;"/>
    <numFmt numFmtId="194" formatCode="[$€-2]\ #,##0.00_);[Red]\([$€-2]\ #,##0.00\)"/>
  </numFmts>
  <fonts count="83">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9"/>
      <name val="Arial"/>
      <family val="2"/>
    </font>
    <font>
      <sz val="12"/>
      <name val="Arial"/>
      <family val="2"/>
    </font>
    <font>
      <sz val="10"/>
      <color indexed="12"/>
      <name val="Arial"/>
      <family val="2"/>
    </font>
    <font>
      <b/>
      <sz val="9"/>
      <name val="Arial"/>
      <family val="2"/>
    </font>
    <font>
      <sz val="10"/>
      <name val="Times New Roman"/>
      <family val="1"/>
    </font>
    <font>
      <b/>
      <sz val="14"/>
      <name val="Times New Roman"/>
      <family val="1"/>
    </font>
    <font>
      <b/>
      <sz val="10"/>
      <name val="Times New Roman"/>
      <family val="1"/>
    </font>
    <font>
      <b/>
      <sz val="9"/>
      <name val="Times New Roman"/>
      <family val="1"/>
    </font>
    <font>
      <sz val="9"/>
      <name val="Times New Roman"/>
      <family val="1"/>
    </font>
    <font>
      <b/>
      <sz val="10"/>
      <color indexed="18"/>
      <name val="Times New Roman"/>
      <family val="1"/>
    </font>
    <font>
      <b/>
      <sz val="9"/>
      <color indexed="18"/>
      <name val="Times New Roman"/>
      <family val="1"/>
    </font>
    <font>
      <b/>
      <sz val="9"/>
      <color indexed="16"/>
      <name val="Times New Roman"/>
      <family val="1"/>
    </font>
    <font>
      <b/>
      <sz val="12"/>
      <name val="Times New Roman"/>
      <family val="1"/>
    </font>
    <font>
      <sz val="12"/>
      <name val="Times New Roman"/>
      <family val="1"/>
    </font>
    <font>
      <sz val="12"/>
      <color indexed="12"/>
      <name val="Times New Roman"/>
      <family val="1"/>
    </font>
    <font>
      <u val="single"/>
      <sz val="12"/>
      <color indexed="12"/>
      <name val="Times New Roman"/>
      <family val="1"/>
    </font>
    <font>
      <u val="single"/>
      <sz val="12"/>
      <name val="Times New Roman"/>
      <family val="1"/>
    </font>
    <font>
      <i/>
      <u val="single"/>
      <sz val="12"/>
      <color indexed="12"/>
      <name val="Times New Roman"/>
      <family val="1"/>
    </font>
    <font>
      <b/>
      <sz val="8"/>
      <name val="Tahoma"/>
      <family val="0"/>
    </font>
    <font>
      <sz val="8"/>
      <name val="Tahoma"/>
      <family val="0"/>
    </font>
    <font>
      <b/>
      <u val="single"/>
      <sz val="12"/>
      <name val="Times New Roman"/>
      <family val="1"/>
    </font>
    <font>
      <b/>
      <sz val="12"/>
      <color indexed="10"/>
      <name val="Times New Roman"/>
      <family val="1"/>
    </font>
    <font>
      <b/>
      <sz val="12"/>
      <color indexed="18"/>
      <name val="Times New Roman"/>
      <family val="1"/>
    </font>
    <font>
      <sz val="12"/>
      <color indexed="10"/>
      <name val="Times New Roman"/>
      <family val="1"/>
    </font>
    <font>
      <sz val="11"/>
      <name val="Times New Roman"/>
      <family val="1"/>
    </font>
    <font>
      <sz val="12"/>
      <color indexed="18"/>
      <name val="Times New Roman"/>
      <family val="1"/>
    </font>
    <font>
      <i/>
      <sz val="9"/>
      <name val="Times New Roman"/>
      <family val="1"/>
    </font>
    <font>
      <i/>
      <sz val="9"/>
      <color indexed="12"/>
      <name val="Times New Roman"/>
      <family val="1"/>
    </font>
    <font>
      <sz val="10"/>
      <color indexed="18"/>
      <name val="Arial"/>
      <family val="2"/>
    </font>
    <font>
      <i/>
      <sz val="9"/>
      <color indexed="18"/>
      <name val="Times New Roman"/>
      <family val="1"/>
    </font>
    <font>
      <sz val="10"/>
      <color indexed="16"/>
      <name val="Arial"/>
      <family val="2"/>
    </font>
    <font>
      <sz val="11"/>
      <color indexed="16"/>
      <name val="Times New Roman"/>
      <family val="1"/>
    </font>
    <font>
      <sz val="10"/>
      <color indexed="8"/>
      <name val="Arial"/>
      <family val="2"/>
    </font>
    <font>
      <sz val="10"/>
      <color indexed="10"/>
      <name val="Arial"/>
      <family val="2"/>
    </font>
    <font>
      <sz val="9"/>
      <color indexed="9"/>
      <name val="Times New Roman"/>
      <family val="1"/>
    </font>
    <font>
      <b/>
      <sz val="9"/>
      <color indexed="60"/>
      <name val="Times New Roman"/>
      <family val="1"/>
    </font>
    <font>
      <sz val="10"/>
      <color indexed="6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8"/>
      <color indexed="8"/>
      <name val="Arial"/>
      <family val="0"/>
    </font>
    <font>
      <b/>
      <sz val="10"/>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bottom style="double"/>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hair">
        <color indexed="8"/>
      </left>
      <right style="hair">
        <color indexed="8"/>
      </right>
      <top style="hair">
        <color indexed="8"/>
      </top>
      <bottom style="hair">
        <color indexed="8"/>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color indexed="63"/>
      </top>
      <bottom style="double">
        <color indexed="63"/>
      </bottom>
    </border>
    <border>
      <left style="thin">
        <color indexed="63"/>
      </left>
      <right style="thin">
        <color indexed="63"/>
      </right>
      <top style="thin">
        <color indexed="63"/>
      </top>
      <bottom style="double">
        <color indexed="63"/>
      </bottom>
    </border>
    <border>
      <left style="thin">
        <color indexed="63"/>
      </left>
      <right style="thin">
        <color indexed="63"/>
      </right>
      <top style="double">
        <color indexed="63"/>
      </top>
      <bottom>
        <color indexed="63"/>
      </bottom>
    </border>
    <border>
      <left>
        <color indexed="63"/>
      </left>
      <right>
        <color indexed="63"/>
      </right>
      <top style="thin">
        <color indexed="63"/>
      </top>
      <bottom style="double">
        <color indexed="63"/>
      </bottom>
    </border>
    <border>
      <left>
        <color indexed="63"/>
      </left>
      <right>
        <color indexed="63"/>
      </right>
      <top>
        <color indexed="63"/>
      </top>
      <bottom style="double">
        <color indexed="63"/>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color indexed="63"/>
      </left>
      <right style="thin"/>
      <top style="medium"/>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medium"/>
      <bottom style="medium"/>
    </border>
    <border>
      <left style="medium"/>
      <right>
        <color indexed="63"/>
      </right>
      <top>
        <color indexed="63"/>
      </top>
      <bottom style="medium"/>
    </border>
    <border>
      <left style="medium"/>
      <right>
        <color indexed="63"/>
      </right>
      <top>
        <color indexed="63"/>
      </top>
      <bottom style="thin"/>
    </border>
    <border>
      <left>
        <color indexed="63"/>
      </left>
      <right style="medium"/>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7" fontId="0" fillId="0" borderId="0" applyFill="0" applyBorder="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56">
    <xf numFmtId="0" fontId="0" fillId="0" borderId="0" xfId="0" applyAlignment="1">
      <alignment/>
    </xf>
    <xf numFmtId="0" fontId="0" fillId="33" borderId="0" xfId="60" applyFill="1" applyBorder="1">
      <alignment/>
      <protection/>
    </xf>
    <xf numFmtId="0" fontId="2" fillId="33" borderId="0" xfId="60" applyFont="1" applyFill="1" applyBorder="1">
      <alignment/>
      <protection/>
    </xf>
    <xf numFmtId="0" fontId="8" fillId="33" borderId="0" xfId="60" applyFont="1" applyFill="1" applyBorder="1">
      <alignment/>
      <protection/>
    </xf>
    <xf numFmtId="0" fontId="0" fillId="33" borderId="0" xfId="60" applyFont="1" applyFill="1" applyBorder="1">
      <alignment/>
      <protection/>
    </xf>
    <xf numFmtId="0" fontId="9" fillId="33" borderId="0" xfId="60" applyFont="1" applyFill="1" applyBorder="1" applyAlignment="1">
      <alignment horizontal="center"/>
      <protection/>
    </xf>
    <xf numFmtId="0" fontId="11" fillId="34" borderId="0" xfId="0" applyFont="1" applyFill="1" applyBorder="1" applyAlignment="1">
      <alignment/>
    </xf>
    <xf numFmtId="0" fontId="11" fillId="0" borderId="0" xfId="0" applyFont="1" applyAlignment="1">
      <alignment/>
    </xf>
    <xf numFmtId="0" fontId="20" fillId="0" borderId="0" xfId="62" applyFont="1">
      <alignment/>
      <protection/>
    </xf>
    <xf numFmtId="0" fontId="11" fillId="0" borderId="0" xfId="62" applyFont="1" applyProtection="1">
      <alignment/>
      <protection/>
    </xf>
    <xf numFmtId="0" fontId="20" fillId="0" borderId="0" xfId="62" applyFont="1" applyProtection="1">
      <alignment/>
      <protection/>
    </xf>
    <xf numFmtId="0" fontId="11" fillId="0" borderId="0" xfId="62" applyFont="1" applyAlignment="1" applyProtection="1">
      <alignment horizontal="center"/>
      <protection/>
    </xf>
    <xf numFmtId="0" fontId="11" fillId="0" borderId="10" xfId="62" applyFont="1" applyBorder="1" applyProtection="1">
      <alignment/>
      <protection/>
    </xf>
    <xf numFmtId="0" fontId="11" fillId="0" borderId="10" xfId="62" applyFont="1" applyBorder="1" applyAlignment="1" applyProtection="1">
      <alignment horizontal="center"/>
      <protection/>
    </xf>
    <xf numFmtId="0" fontId="20" fillId="0" borderId="11" xfId="62" applyFont="1" applyBorder="1" applyAlignment="1" applyProtection="1">
      <alignment horizontal="center"/>
      <protection/>
    </xf>
    <xf numFmtId="0" fontId="20" fillId="0" borderId="12" xfId="62" applyFont="1" applyBorder="1" applyAlignment="1" applyProtection="1">
      <alignment horizontal="center"/>
      <protection/>
    </xf>
    <xf numFmtId="0" fontId="20" fillId="0" borderId="12" xfId="62" applyFont="1" applyBorder="1" applyProtection="1">
      <alignment/>
      <protection/>
    </xf>
    <xf numFmtId="0" fontId="12" fillId="0" borderId="11" xfId="62" applyFont="1" applyBorder="1" applyAlignment="1" applyProtection="1">
      <alignment horizontal="left" vertical="center"/>
      <protection/>
    </xf>
    <xf numFmtId="0" fontId="12" fillId="0" borderId="0" xfId="62" applyFont="1" applyProtection="1">
      <alignment/>
      <protection/>
    </xf>
    <xf numFmtId="0" fontId="20" fillId="0" borderId="12" xfId="62" applyFont="1" applyBorder="1" applyAlignment="1" applyProtection="1">
      <alignment horizontal="center" vertical="center"/>
      <protection/>
    </xf>
    <xf numFmtId="176" fontId="20" fillId="0" borderId="10" xfId="62" applyNumberFormat="1" applyFont="1" applyBorder="1" applyAlignment="1" applyProtection="1">
      <alignment horizontal="center"/>
      <protection/>
    </xf>
    <xf numFmtId="0" fontId="19" fillId="0" borderId="0" xfId="62" applyFont="1" applyAlignment="1" applyProtection="1">
      <alignment horizontal="left"/>
      <protection/>
    </xf>
    <xf numFmtId="0" fontId="20" fillId="0" borderId="13" xfId="62" applyFont="1" applyBorder="1" applyProtection="1">
      <alignment/>
      <protection/>
    </xf>
    <xf numFmtId="0" fontId="20" fillId="0" borderId="14" xfId="62" applyFont="1" applyBorder="1" applyProtection="1">
      <alignment/>
      <protection/>
    </xf>
    <xf numFmtId="0" fontId="20" fillId="0" borderId="10" xfId="62" applyFont="1" applyBorder="1" applyProtection="1">
      <alignment/>
      <protection/>
    </xf>
    <xf numFmtId="0" fontId="20" fillId="0" borderId="11" xfId="62" applyFont="1" applyBorder="1" applyProtection="1">
      <alignment/>
      <protection/>
    </xf>
    <xf numFmtId="0" fontId="19" fillId="0" borderId="15" xfId="62" applyFont="1" applyBorder="1" applyAlignment="1" applyProtection="1">
      <alignment horizontal="center"/>
      <protection/>
    </xf>
    <xf numFmtId="0" fontId="19" fillId="0" borderId="16" xfId="62" applyFont="1" applyBorder="1" applyAlignment="1" applyProtection="1">
      <alignment horizontal="center"/>
      <protection/>
    </xf>
    <xf numFmtId="0" fontId="19" fillId="0" borderId="17" xfId="62" applyFont="1" applyBorder="1" applyAlignment="1" applyProtection="1">
      <alignment horizontal="center"/>
      <protection/>
    </xf>
    <xf numFmtId="0" fontId="19" fillId="0" borderId="18" xfId="62" applyFont="1" applyBorder="1" applyAlignment="1" applyProtection="1">
      <alignment horizontal="center"/>
      <protection/>
    </xf>
    <xf numFmtId="0" fontId="20" fillId="0" borderId="19" xfId="62" applyFont="1" applyBorder="1" applyAlignment="1">
      <alignment horizontal="center"/>
      <protection/>
    </xf>
    <xf numFmtId="0" fontId="20" fillId="0" borderId="20" xfId="62" applyFont="1" applyBorder="1" applyAlignment="1">
      <alignment horizontal="center"/>
      <protection/>
    </xf>
    <xf numFmtId="0" fontId="20" fillId="0" borderId="21" xfId="62" applyFont="1" applyBorder="1" applyAlignment="1">
      <alignment horizontal="center"/>
      <protection/>
    </xf>
    <xf numFmtId="39" fontId="20" fillId="0" borderId="22" xfId="62" applyNumberFormat="1" applyFont="1" applyBorder="1" applyProtection="1">
      <alignment/>
      <protection/>
    </xf>
    <xf numFmtId="39" fontId="20" fillId="0" borderId="23" xfId="62" applyNumberFormat="1" applyFont="1" applyBorder="1" applyProtection="1">
      <alignment/>
      <protection/>
    </xf>
    <xf numFmtId="0" fontId="20" fillId="0" borderId="14" xfId="62" applyFont="1" applyBorder="1" applyAlignment="1" applyProtection="1">
      <alignment horizontal="center"/>
      <protection/>
    </xf>
    <xf numFmtId="0" fontId="23" fillId="0" borderId="14" xfId="62" applyFont="1" applyBorder="1" applyAlignment="1" applyProtection="1">
      <alignment horizontal="center"/>
      <protection/>
    </xf>
    <xf numFmtId="0" fontId="20" fillId="0" borderId="12" xfId="62" applyFont="1" applyBorder="1" applyAlignment="1">
      <alignment horizontal="center"/>
      <protection/>
    </xf>
    <xf numFmtId="0" fontId="20" fillId="0" borderId="13" xfId="62" applyFont="1" applyBorder="1" applyAlignment="1">
      <alignment horizontal="center"/>
      <protection/>
    </xf>
    <xf numFmtId="39" fontId="20" fillId="0" borderId="24" xfId="62" applyNumberFormat="1" applyFont="1" applyBorder="1" applyProtection="1">
      <alignment/>
      <protection/>
    </xf>
    <xf numFmtId="39" fontId="20" fillId="0" borderId="17" xfId="62" applyNumberFormat="1" applyFont="1" applyBorder="1" applyProtection="1">
      <alignment/>
      <protection/>
    </xf>
    <xf numFmtId="39" fontId="20" fillId="0" borderId="25" xfId="62" applyNumberFormat="1" applyFont="1" applyBorder="1" applyProtection="1">
      <alignment/>
      <protection/>
    </xf>
    <xf numFmtId="0" fontId="19" fillId="0" borderId="0" xfId="62" applyFont="1" applyProtection="1">
      <alignment/>
      <protection/>
    </xf>
    <xf numFmtId="0" fontId="19" fillId="0" borderId="0" xfId="62" applyFont="1" applyAlignment="1" applyProtection="1">
      <alignment horizontal="center"/>
      <protection/>
    </xf>
    <xf numFmtId="39" fontId="19" fillId="0" borderId="26" xfId="62" applyNumberFormat="1" applyFont="1" applyBorder="1" applyProtection="1">
      <alignment/>
      <protection/>
    </xf>
    <xf numFmtId="39" fontId="19" fillId="0" borderId="27" xfId="62" applyNumberFormat="1" applyFont="1" applyBorder="1" applyProtection="1">
      <alignment/>
      <protection/>
    </xf>
    <xf numFmtId="39" fontId="19" fillId="0" borderId="14" xfId="62" applyNumberFormat="1" applyFont="1" applyBorder="1" applyProtection="1">
      <alignment/>
      <protection/>
    </xf>
    <xf numFmtId="0" fontId="20" fillId="0" borderId="15" xfId="62" applyFont="1" applyBorder="1" applyProtection="1">
      <alignment/>
      <protection/>
    </xf>
    <xf numFmtId="0" fontId="20" fillId="0" borderId="20" xfId="62" applyFont="1" applyBorder="1" applyProtection="1">
      <alignment/>
      <protection/>
    </xf>
    <xf numFmtId="0" fontId="20" fillId="0" borderId="18" xfId="62" applyFont="1" applyBorder="1" applyProtection="1">
      <alignment/>
      <protection/>
    </xf>
    <xf numFmtId="0" fontId="20" fillId="0" borderId="10" xfId="62" applyFont="1" applyBorder="1" applyAlignment="1" applyProtection="1">
      <alignment horizontal="center"/>
      <protection/>
    </xf>
    <xf numFmtId="0" fontId="20" fillId="0" borderId="20" xfId="62" applyFont="1" applyBorder="1">
      <alignment/>
      <protection/>
    </xf>
    <xf numFmtId="0" fontId="20" fillId="0" borderId="15" xfId="62" applyFont="1" applyBorder="1" applyAlignment="1">
      <alignment horizontal="left"/>
      <protection/>
    </xf>
    <xf numFmtId="0" fontId="20" fillId="0" borderId="21" xfId="62" applyFont="1" applyBorder="1" applyProtection="1">
      <alignment/>
      <protection/>
    </xf>
    <xf numFmtId="0" fontId="2" fillId="0" borderId="0" xfId="63" applyFont="1" applyAlignment="1">
      <alignment horizontal="left"/>
      <protection/>
    </xf>
    <xf numFmtId="49" fontId="2" fillId="0" borderId="0" xfId="63" applyNumberFormat="1" applyFont="1" applyAlignment="1">
      <alignment horizontal="left"/>
      <protection/>
    </xf>
    <xf numFmtId="49" fontId="2" fillId="0" borderId="0" xfId="0" applyNumberFormat="1" applyFont="1" applyAlignment="1">
      <alignment/>
    </xf>
    <xf numFmtId="49" fontId="0" fillId="0" borderId="0" xfId="63" applyNumberFormat="1" applyFont="1" applyAlignment="1">
      <alignment horizontal="left"/>
      <protection/>
    </xf>
    <xf numFmtId="0" fontId="2" fillId="0" borderId="0" xfId="63" applyFont="1" applyAlignment="1">
      <alignment horizontal="center" vertical="center" wrapText="1"/>
      <protection/>
    </xf>
    <xf numFmtId="0" fontId="0" fillId="0" borderId="0" xfId="63" applyFont="1">
      <alignment/>
      <protection/>
    </xf>
    <xf numFmtId="0" fontId="0" fillId="0" borderId="0" xfId="63" applyFont="1" applyAlignment="1">
      <alignment horizontal="center"/>
      <protection/>
    </xf>
    <xf numFmtId="0" fontId="2" fillId="0" borderId="0" xfId="63" applyFont="1" applyAlignment="1">
      <alignment horizontal="right"/>
      <protection/>
    </xf>
    <xf numFmtId="44" fontId="2" fillId="0" borderId="28" xfId="45" applyFont="1" applyBorder="1" applyAlignment="1">
      <alignment/>
    </xf>
    <xf numFmtId="44" fontId="2" fillId="0" borderId="0" xfId="45" applyFont="1" applyBorder="1" applyAlignment="1">
      <alignment/>
    </xf>
    <xf numFmtId="0" fontId="3" fillId="0" borderId="0" xfId="63" applyFont="1" applyAlignment="1">
      <alignment horizontal="center"/>
      <protection/>
    </xf>
    <xf numFmtId="0" fontId="11" fillId="34" borderId="29" xfId="0" applyFont="1" applyFill="1" applyBorder="1" applyAlignment="1">
      <alignment horizontal="center"/>
    </xf>
    <xf numFmtId="0" fontId="11" fillId="34" borderId="30" xfId="0" applyFont="1" applyFill="1" applyBorder="1" applyAlignment="1">
      <alignment/>
    </xf>
    <xf numFmtId="0" fontId="11" fillId="34" borderId="31" xfId="0" applyFont="1" applyFill="1" applyBorder="1" applyAlignment="1">
      <alignment/>
    </xf>
    <xf numFmtId="0" fontId="11" fillId="34" borderId="32" xfId="0" applyFont="1" applyFill="1" applyBorder="1" applyAlignment="1">
      <alignment/>
    </xf>
    <xf numFmtId="0" fontId="11" fillId="34" borderId="33" xfId="0" applyFont="1" applyFill="1" applyBorder="1" applyAlignment="1">
      <alignment/>
    </xf>
    <xf numFmtId="0" fontId="11" fillId="34" borderId="29" xfId="0" applyFont="1" applyFill="1" applyBorder="1" applyAlignment="1">
      <alignment/>
    </xf>
    <xf numFmtId="0" fontId="11" fillId="34" borderId="0" xfId="0" applyFont="1" applyFill="1" applyBorder="1" applyAlignment="1">
      <alignment horizontal="right"/>
    </xf>
    <xf numFmtId="0" fontId="11" fillId="0" borderId="33" xfId="0" applyFont="1" applyBorder="1" applyAlignment="1">
      <alignment/>
    </xf>
    <xf numFmtId="0" fontId="11" fillId="0" borderId="0" xfId="0" applyFont="1" applyBorder="1" applyAlignment="1">
      <alignment/>
    </xf>
    <xf numFmtId="0" fontId="11" fillId="34" borderId="0" xfId="0" applyFont="1" applyFill="1" applyBorder="1" applyAlignment="1">
      <alignment/>
    </xf>
    <xf numFmtId="0" fontId="11" fillId="34" borderId="34" xfId="0" applyFont="1" applyFill="1" applyBorder="1" applyAlignment="1">
      <alignment/>
    </xf>
    <xf numFmtId="0" fontId="11" fillId="34" borderId="35" xfId="0" applyFont="1" applyFill="1" applyBorder="1" applyAlignment="1">
      <alignment/>
    </xf>
    <xf numFmtId="0" fontId="11" fillId="34" borderId="36" xfId="0" applyFont="1" applyFill="1" applyBorder="1" applyAlignment="1">
      <alignment/>
    </xf>
    <xf numFmtId="0" fontId="11" fillId="34" borderId="37" xfId="0" applyFont="1" applyFill="1" applyBorder="1" applyAlignment="1">
      <alignment/>
    </xf>
    <xf numFmtId="0" fontId="11" fillId="34" borderId="38" xfId="0" applyFont="1" applyFill="1" applyBorder="1" applyAlignment="1">
      <alignment/>
    </xf>
    <xf numFmtId="0" fontId="11" fillId="34" borderId="39" xfId="0" applyFont="1" applyFill="1" applyBorder="1" applyAlignment="1">
      <alignment/>
    </xf>
    <xf numFmtId="0" fontId="11" fillId="34" borderId="40" xfId="0" applyFont="1" applyFill="1" applyBorder="1" applyAlignment="1">
      <alignment/>
    </xf>
    <xf numFmtId="0" fontId="11" fillId="34" borderId="41" xfId="0" applyFont="1" applyFill="1" applyBorder="1" applyAlignment="1">
      <alignment/>
    </xf>
    <xf numFmtId="0" fontId="11" fillId="0" borderId="42" xfId="0" applyFont="1" applyBorder="1" applyAlignment="1">
      <alignment/>
    </xf>
    <xf numFmtId="0" fontId="11" fillId="34" borderId="43" xfId="0" applyFont="1" applyFill="1" applyBorder="1" applyAlignment="1">
      <alignment/>
    </xf>
    <xf numFmtId="0" fontId="11" fillId="0" borderId="44" xfId="0" applyFont="1" applyBorder="1" applyAlignment="1">
      <alignment/>
    </xf>
    <xf numFmtId="0" fontId="11" fillId="34" borderId="45" xfId="0" applyFont="1" applyFill="1" applyBorder="1" applyAlignment="1">
      <alignment/>
    </xf>
    <xf numFmtId="0" fontId="11" fillId="0" borderId="46" xfId="0" applyFont="1" applyBorder="1" applyAlignment="1">
      <alignment/>
    </xf>
    <xf numFmtId="14" fontId="11" fillId="34" borderId="33" xfId="0" applyNumberFormat="1" applyFont="1" applyFill="1" applyBorder="1" applyAlignment="1">
      <alignment horizontal="center"/>
    </xf>
    <xf numFmtId="14" fontId="11" fillId="34" borderId="29" xfId="0" applyNumberFormat="1" applyFont="1" applyFill="1" applyBorder="1" applyAlignment="1">
      <alignment horizontal="center"/>
    </xf>
    <xf numFmtId="0" fontId="11" fillId="34" borderId="33" xfId="0" applyFont="1" applyFill="1" applyBorder="1" applyAlignment="1">
      <alignment horizontal="center"/>
    </xf>
    <xf numFmtId="0" fontId="11" fillId="34" borderId="45" xfId="0" applyFont="1" applyFill="1" applyBorder="1" applyAlignment="1">
      <alignment horizontal="center"/>
    </xf>
    <xf numFmtId="43" fontId="11" fillId="34" borderId="33" xfId="42" applyFont="1" applyFill="1" applyBorder="1" applyAlignment="1">
      <alignment horizontal="center"/>
    </xf>
    <xf numFmtId="43" fontId="11" fillId="34" borderId="29" xfId="42" applyFont="1" applyFill="1" applyBorder="1" applyAlignment="1">
      <alignment horizontal="center"/>
    </xf>
    <xf numFmtId="0" fontId="16" fillId="34" borderId="37" xfId="0" applyFont="1" applyFill="1" applyBorder="1" applyAlignment="1">
      <alignment horizontal="center" vertical="center" wrapText="1"/>
    </xf>
    <xf numFmtId="0" fontId="11" fillId="0" borderId="0" xfId="0" applyFont="1" applyFill="1" applyBorder="1" applyAlignment="1">
      <alignment/>
    </xf>
    <xf numFmtId="0" fontId="30" fillId="0" borderId="0" xfId="0" applyFont="1" applyAlignment="1">
      <alignment/>
    </xf>
    <xf numFmtId="0" fontId="20" fillId="0" borderId="0" xfId="0" applyFont="1" applyAlignment="1">
      <alignment/>
    </xf>
    <xf numFmtId="0" fontId="31" fillId="0" borderId="0" xfId="0" applyFont="1" applyAlignment="1">
      <alignment/>
    </xf>
    <xf numFmtId="0" fontId="11" fillId="0" borderId="0" xfId="0" applyFont="1" applyFill="1" applyAlignment="1">
      <alignment/>
    </xf>
    <xf numFmtId="0" fontId="33" fillId="0" borderId="21" xfId="62" applyFont="1" applyBorder="1" applyProtection="1">
      <alignment/>
      <protection/>
    </xf>
    <xf numFmtId="184" fontId="37" fillId="0" borderId="0" xfId="63" applyNumberFormat="1" applyFont="1" applyAlignment="1">
      <alignment horizontal="center"/>
      <protection/>
    </xf>
    <xf numFmtId="0" fontId="37" fillId="0" borderId="0" xfId="63" applyFont="1">
      <alignment/>
      <protection/>
    </xf>
    <xf numFmtId="0" fontId="37" fillId="0" borderId="0" xfId="63" applyFont="1" applyAlignment="1">
      <alignment horizontal="center"/>
      <protection/>
    </xf>
    <xf numFmtId="44" fontId="37" fillId="0" borderId="0" xfId="45" applyFont="1" applyAlignment="1">
      <alignment/>
    </xf>
    <xf numFmtId="185" fontId="37" fillId="0" borderId="0" xfId="63" applyNumberFormat="1" applyFont="1" applyAlignment="1">
      <alignment horizontal="center"/>
      <protection/>
    </xf>
    <xf numFmtId="6" fontId="37" fillId="0" borderId="0" xfId="63" applyNumberFormat="1" applyFont="1" applyAlignment="1">
      <alignment horizontal="center"/>
      <protection/>
    </xf>
    <xf numFmtId="0" fontId="0" fillId="33" borderId="0" xfId="61" applyFill="1" applyBorder="1">
      <alignment/>
      <protection/>
    </xf>
    <xf numFmtId="0" fontId="0" fillId="33" borderId="47" xfId="61" applyFill="1" applyBorder="1">
      <alignment/>
      <protection/>
    </xf>
    <xf numFmtId="0" fontId="2" fillId="33" borderId="0" xfId="61" applyFont="1" applyFill="1" applyBorder="1" applyAlignment="1">
      <alignment horizontal="center"/>
      <protection/>
    </xf>
    <xf numFmtId="186" fontId="0" fillId="33" borderId="47" xfId="44" applyFill="1" applyBorder="1" applyAlignment="1" applyProtection="1">
      <alignment/>
      <protection/>
    </xf>
    <xf numFmtId="0" fontId="2" fillId="33" borderId="48" xfId="61" applyFont="1" applyFill="1" applyBorder="1">
      <alignment/>
      <protection/>
    </xf>
    <xf numFmtId="0" fontId="0" fillId="33" borderId="49" xfId="61" applyFill="1" applyBorder="1">
      <alignment/>
      <protection/>
    </xf>
    <xf numFmtId="0" fontId="2" fillId="33" borderId="50" xfId="61" applyFont="1" applyFill="1" applyBorder="1" applyAlignment="1">
      <alignment horizontal="center"/>
      <protection/>
    </xf>
    <xf numFmtId="0" fontId="2" fillId="33" borderId="49" xfId="61" applyFont="1" applyFill="1" applyBorder="1" applyAlignment="1">
      <alignment horizontal="center"/>
      <protection/>
    </xf>
    <xf numFmtId="0" fontId="2" fillId="33" borderId="51" xfId="61" applyFont="1" applyFill="1" applyBorder="1" applyAlignment="1">
      <alignment horizontal="center"/>
      <protection/>
    </xf>
    <xf numFmtId="0" fontId="0" fillId="33" borderId="52" xfId="61" applyFill="1" applyBorder="1">
      <alignment/>
      <protection/>
    </xf>
    <xf numFmtId="0" fontId="0" fillId="33" borderId="53" xfId="61" applyFill="1" applyBorder="1">
      <alignment/>
      <protection/>
    </xf>
    <xf numFmtId="0" fontId="2" fillId="33" borderId="54" xfId="61" applyFont="1" applyFill="1" applyBorder="1" applyAlignment="1">
      <alignment horizontal="center"/>
      <protection/>
    </xf>
    <xf numFmtId="0" fontId="2" fillId="33" borderId="53" xfId="61" applyFont="1" applyFill="1" applyBorder="1" applyAlignment="1">
      <alignment horizontal="center"/>
      <protection/>
    </xf>
    <xf numFmtId="0" fontId="2" fillId="33" borderId="55" xfId="61" applyFont="1" applyFill="1" applyBorder="1" applyAlignment="1">
      <alignment horizontal="center"/>
      <protection/>
    </xf>
    <xf numFmtId="0" fontId="0" fillId="33" borderId="48" xfId="61" applyFill="1" applyBorder="1">
      <alignment/>
      <protection/>
    </xf>
    <xf numFmtId="0" fontId="0" fillId="33" borderId="51" xfId="61" applyFill="1" applyBorder="1">
      <alignment/>
      <protection/>
    </xf>
    <xf numFmtId="0" fontId="2" fillId="33" borderId="56" xfId="61" applyFont="1" applyFill="1" applyBorder="1" applyAlignment="1">
      <alignment horizontal="center"/>
      <protection/>
    </xf>
    <xf numFmtId="0" fontId="2" fillId="33" borderId="57" xfId="61" applyFont="1" applyFill="1" applyBorder="1">
      <alignment/>
      <protection/>
    </xf>
    <xf numFmtId="0" fontId="0" fillId="33" borderId="58" xfId="61" applyFill="1" applyBorder="1">
      <alignment/>
      <protection/>
    </xf>
    <xf numFmtId="0" fontId="0" fillId="33" borderId="56" xfId="61" applyFill="1" applyBorder="1" applyAlignment="1">
      <alignment horizontal="center"/>
      <protection/>
    </xf>
    <xf numFmtId="187" fontId="0" fillId="33" borderId="56" xfId="47" applyFill="1" applyBorder="1" applyAlignment="1" applyProtection="1">
      <alignment/>
      <protection/>
    </xf>
    <xf numFmtId="188" fontId="0" fillId="33" borderId="56" xfId="47" applyNumberFormat="1" applyFill="1" applyBorder="1" applyAlignment="1" applyProtection="1">
      <alignment/>
      <protection/>
    </xf>
    <xf numFmtId="188" fontId="0" fillId="33" borderId="0" xfId="47" applyNumberFormat="1" applyFill="1" applyBorder="1" applyAlignment="1" applyProtection="1">
      <alignment/>
      <protection/>
    </xf>
    <xf numFmtId="187" fontId="0" fillId="33" borderId="0" xfId="47" applyFill="1" applyBorder="1" applyAlignment="1" applyProtection="1">
      <alignment/>
      <protection/>
    </xf>
    <xf numFmtId="187" fontId="2" fillId="33" borderId="59" xfId="47" applyFont="1" applyFill="1" applyBorder="1" applyAlignment="1" applyProtection="1">
      <alignment/>
      <protection/>
    </xf>
    <xf numFmtId="0" fontId="0" fillId="33" borderId="57" xfId="61" applyFill="1" applyBorder="1">
      <alignment/>
      <protection/>
    </xf>
    <xf numFmtId="0" fontId="0" fillId="33" borderId="57" xfId="61" applyFont="1" applyFill="1" applyBorder="1">
      <alignment/>
      <protection/>
    </xf>
    <xf numFmtId="186" fontId="0" fillId="33" borderId="56" xfId="44" applyFill="1" applyBorder="1" applyAlignment="1" applyProtection="1">
      <alignment/>
      <protection/>
    </xf>
    <xf numFmtId="187" fontId="2" fillId="33" borderId="60" xfId="47" applyFont="1" applyFill="1" applyBorder="1" applyAlignment="1" applyProtection="1">
      <alignment/>
      <protection/>
    </xf>
    <xf numFmtId="187" fontId="0" fillId="33" borderId="47" xfId="61" applyNumberFormat="1" applyFill="1" applyBorder="1">
      <alignment/>
      <protection/>
    </xf>
    <xf numFmtId="0" fontId="0" fillId="33" borderId="56" xfId="61" applyFill="1" applyBorder="1">
      <alignment/>
      <protection/>
    </xf>
    <xf numFmtId="186" fontId="0" fillId="33" borderId="0" xfId="44" applyFill="1" applyBorder="1" applyAlignment="1" applyProtection="1">
      <alignment/>
      <protection/>
    </xf>
    <xf numFmtId="0" fontId="0" fillId="33" borderId="61" xfId="61" applyFill="1" applyBorder="1">
      <alignment/>
      <protection/>
    </xf>
    <xf numFmtId="0" fontId="0" fillId="33" borderId="55" xfId="61" applyFill="1" applyBorder="1">
      <alignment/>
      <protection/>
    </xf>
    <xf numFmtId="0" fontId="0" fillId="33" borderId="60" xfId="61" applyFill="1" applyBorder="1" applyAlignment="1">
      <alignment horizontal="center"/>
      <protection/>
    </xf>
    <xf numFmtId="0" fontId="0" fillId="33" borderId="54" xfId="61" applyFill="1" applyBorder="1">
      <alignment/>
      <protection/>
    </xf>
    <xf numFmtId="187" fontId="0" fillId="33" borderId="62" xfId="47" applyFill="1" applyBorder="1" applyAlignment="1" applyProtection="1">
      <alignment/>
      <protection/>
    </xf>
    <xf numFmtId="0" fontId="2" fillId="33" borderId="0" xfId="61" applyFont="1" applyFill="1" applyBorder="1">
      <alignment/>
      <protection/>
    </xf>
    <xf numFmtId="0" fontId="5" fillId="33" borderId="0" xfId="61" applyFont="1" applyFill="1" applyBorder="1" applyAlignment="1">
      <alignment horizontal="left"/>
      <protection/>
    </xf>
    <xf numFmtId="0" fontId="6" fillId="33" borderId="0" xfId="61" applyFont="1" applyFill="1" applyBorder="1" applyAlignment="1">
      <alignment horizontal="center"/>
      <protection/>
    </xf>
    <xf numFmtId="0" fontId="6" fillId="33" borderId="0" xfId="61" applyFont="1" applyFill="1" applyBorder="1" applyAlignment="1">
      <alignment horizontal="left"/>
      <protection/>
    </xf>
    <xf numFmtId="0" fontId="7" fillId="33" borderId="0" xfId="61" applyFont="1" applyFill="1" applyBorder="1" applyAlignment="1">
      <alignment horizontal="left" vertical="center" wrapText="1"/>
      <protection/>
    </xf>
    <xf numFmtId="188" fontId="0" fillId="33" borderId="63" xfId="61" applyNumberFormat="1" applyFill="1" applyBorder="1">
      <alignment/>
      <protection/>
    </xf>
    <xf numFmtId="188" fontId="0" fillId="33" borderId="0" xfId="61" applyNumberFormat="1" applyFill="1" applyBorder="1">
      <alignment/>
      <protection/>
    </xf>
    <xf numFmtId="0" fontId="2" fillId="33" borderId="0" xfId="61" applyFont="1" applyFill="1" applyBorder="1" applyAlignment="1">
      <alignment horizontal="right"/>
      <protection/>
    </xf>
    <xf numFmtId="1" fontId="0" fillId="33" borderId="0" xfId="44" applyNumberFormat="1" applyFill="1" applyBorder="1" applyAlignment="1" applyProtection="1">
      <alignment horizontal="center"/>
      <protection/>
    </xf>
    <xf numFmtId="187" fontId="0" fillId="33" borderId="63" xfId="47" applyFill="1" applyBorder="1" applyAlignment="1" applyProtection="1">
      <alignment horizontal="left"/>
      <protection/>
    </xf>
    <xf numFmtId="187" fontId="0" fillId="33" borderId="0" xfId="47" applyFill="1" applyBorder="1" applyAlignment="1" applyProtection="1">
      <alignment horizontal="left"/>
      <protection/>
    </xf>
    <xf numFmtId="0" fontId="7" fillId="33" borderId="0" xfId="61" applyFont="1" applyFill="1" applyBorder="1">
      <alignment/>
      <protection/>
    </xf>
    <xf numFmtId="0" fontId="0" fillId="33" borderId="0" xfId="61" applyFill="1" applyBorder="1" applyAlignment="1">
      <alignment horizontal="right"/>
      <protection/>
    </xf>
    <xf numFmtId="1" fontId="0" fillId="33" borderId="0" xfId="61" applyNumberFormat="1" applyFill="1" applyBorder="1" applyAlignment="1">
      <alignment horizontal="center"/>
      <protection/>
    </xf>
    <xf numFmtId="169" fontId="0" fillId="33" borderId="0" xfId="61" applyNumberFormat="1" applyFill="1" applyBorder="1">
      <alignment/>
      <protection/>
    </xf>
    <xf numFmtId="188" fontId="0" fillId="33" borderId="0" xfId="61" applyNumberFormat="1" applyFill="1" applyBorder="1" applyAlignment="1">
      <alignment horizontal="right"/>
      <protection/>
    </xf>
    <xf numFmtId="169" fontId="0" fillId="33" borderId="62" xfId="61" applyNumberFormat="1" applyFill="1" applyBorder="1">
      <alignment/>
      <protection/>
    </xf>
    <xf numFmtId="38" fontId="2" fillId="33" borderId="0" xfId="61" applyNumberFormat="1" applyFont="1" applyFill="1" applyBorder="1" applyAlignment="1">
      <alignment horizontal="right"/>
      <protection/>
    </xf>
    <xf numFmtId="186" fontId="0" fillId="33" borderId="0" xfId="44" applyFont="1" applyFill="1" applyBorder="1" applyAlignment="1" applyProtection="1">
      <alignment/>
      <protection/>
    </xf>
    <xf numFmtId="170" fontId="0" fillId="33" borderId="0" xfId="44" applyNumberFormat="1" applyFill="1" applyBorder="1" applyAlignment="1" applyProtection="1">
      <alignment horizontal="center"/>
      <protection/>
    </xf>
    <xf numFmtId="0" fontId="1" fillId="33" borderId="0" xfId="61" applyFont="1" applyFill="1" applyBorder="1">
      <alignment/>
      <protection/>
    </xf>
    <xf numFmtId="169" fontId="1" fillId="33" borderId="0" xfId="61" applyNumberFormat="1" applyFont="1" applyFill="1" applyBorder="1">
      <alignment/>
      <protection/>
    </xf>
    <xf numFmtId="186" fontId="1" fillId="33" borderId="0" xfId="44" applyFont="1" applyFill="1" applyBorder="1" applyAlignment="1" applyProtection="1">
      <alignment/>
      <protection/>
    </xf>
    <xf numFmtId="170" fontId="1" fillId="33" borderId="0" xfId="44" applyNumberFormat="1" applyFont="1" applyFill="1" applyBorder="1" applyAlignment="1" applyProtection="1">
      <alignment horizontal="center"/>
      <protection/>
    </xf>
    <xf numFmtId="187" fontId="1" fillId="33" borderId="0" xfId="47" applyFont="1" applyFill="1" applyBorder="1" applyAlignment="1" applyProtection="1">
      <alignment/>
      <protection/>
    </xf>
    <xf numFmtId="0" fontId="0" fillId="0" borderId="0" xfId="61">
      <alignment/>
      <protection/>
    </xf>
    <xf numFmtId="0" fontId="0" fillId="0" borderId="0" xfId="61" applyBorder="1" applyAlignment="1">
      <alignment horizontal="center"/>
      <protection/>
    </xf>
    <xf numFmtId="0" fontId="6" fillId="0" borderId="13" xfId="61" applyFont="1" applyBorder="1" applyAlignment="1">
      <alignment horizontal="center"/>
      <protection/>
    </xf>
    <xf numFmtId="0" fontId="6" fillId="0" borderId="13" xfId="61" applyFont="1" applyBorder="1">
      <alignment/>
      <protection/>
    </xf>
    <xf numFmtId="0" fontId="0" fillId="0" borderId="13" xfId="61" applyBorder="1">
      <alignment/>
      <protection/>
    </xf>
    <xf numFmtId="0" fontId="0" fillId="0" borderId="13" xfId="61" applyBorder="1" applyAlignment="1">
      <alignment horizontal="center"/>
      <protection/>
    </xf>
    <xf numFmtId="0" fontId="0" fillId="0" borderId="0" xfId="61" applyBorder="1" applyAlignment="1">
      <alignment horizontal="left"/>
      <protection/>
    </xf>
    <xf numFmtId="0" fontId="0" fillId="0" borderId="0" xfId="61" applyFont="1" applyBorder="1" applyAlignment="1">
      <alignment horizontal="right"/>
      <protection/>
    </xf>
    <xf numFmtId="0" fontId="0" fillId="0" borderId="0" xfId="61" applyBorder="1">
      <alignment/>
      <protection/>
    </xf>
    <xf numFmtId="0" fontId="6" fillId="0" borderId="0" xfId="61" applyFont="1">
      <alignment/>
      <protection/>
    </xf>
    <xf numFmtId="0" fontId="6" fillId="0" borderId="0" xfId="61" applyFont="1" applyAlignment="1">
      <alignment horizontal="center"/>
      <protection/>
    </xf>
    <xf numFmtId="0" fontId="39" fillId="0" borderId="13" xfId="61" applyFont="1" applyFill="1" applyBorder="1">
      <alignment/>
      <protection/>
    </xf>
    <xf numFmtId="0" fontId="0" fillId="0" borderId="0" xfId="61" applyFill="1">
      <alignment/>
      <protection/>
    </xf>
    <xf numFmtId="0" fontId="39" fillId="0" borderId="13" xfId="61" applyFont="1" applyFill="1" applyBorder="1" applyAlignment="1">
      <alignment horizontal="center"/>
      <protection/>
    </xf>
    <xf numFmtId="0" fontId="39" fillId="0" borderId="0" xfId="61" applyFont="1" applyFill="1">
      <alignment/>
      <protection/>
    </xf>
    <xf numFmtId="0" fontId="3" fillId="0" borderId="13" xfId="56" applyNumberFormat="1" applyFont="1" applyFill="1" applyBorder="1" applyAlignment="1" applyProtection="1">
      <alignment horizontal="center"/>
      <protection/>
    </xf>
    <xf numFmtId="0" fontId="0" fillId="0" borderId="13" xfId="61" applyFont="1" applyFill="1" applyBorder="1" applyAlignment="1">
      <alignment horizontal="center"/>
      <protection/>
    </xf>
    <xf numFmtId="0" fontId="40" fillId="0" borderId="0" xfId="61" applyFont="1">
      <alignment/>
      <protection/>
    </xf>
    <xf numFmtId="0" fontId="2" fillId="0" borderId="0" xfId="61" applyFont="1">
      <alignment/>
      <protection/>
    </xf>
    <xf numFmtId="0" fontId="0" fillId="0" borderId="0" xfId="61" applyAlignment="1">
      <alignment horizontal="center"/>
      <protection/>
    </xf>
    <xf numFmtId="0" fontId="0" fillId="0" borderId="64" xfId="61" applyBorder="1">
      <alignment/>
      <protection/>
    </xf>
    <xf numFmtId="0" fontId="0" fillId="0" borderId="64" xfId="61" applyBorder="1" applyAlignment="1">
      <alignment horizontal="center"/>
      <protection/>
    </xf>
    <xf numFmtId="0" fontId="43" fillId="0" borderId="0" xfId="63" applyFont="1" applyAlignment="1">
      <alignment horizontal="center"/>
      <protection/>
    </xf>
    <xf numFmtId="0" fontId="44" fillId="0" borderId="0" xfId="63" applyFont="1" applyAlignment="1">
      <alignment horizontal="center" vertical="center" wrapText="1"/>
      <protection/>
    </xf>
    <xf numFmtId="0" fontId="0" fillId="0" borderId="0" xfId="63" applyFont="1" applyAlignment="1">
      <alignment horizontal="center" vertical="center" wrapText="1"/>
      <protection/>
    </xf>
    <xf numFmtId="184" fontId="0" fillId="0" borderId="0" xfId="63" applyNumberFormat="1" applyFont="1" applyAlignment="1">
      <alignment horizontal="center"/>
      <protection/>
    </xf>
    <xf numFmtId="44" fontId="0" fillId="0" borderId="0" xfId="45" applyFont="1" applyAlignment="1">
      <alignment/>
    </xf>
    <xf numFmtId="185" fontId="0" fillId="0" borderId="0" xfId="63" applyNumberFormat="1" applyFont="1" applyAlignment="1">
      <alignment horizontal="center"/>
      <protection/>
    </xf>
    <xf numFmtId="44" fontId="0" fillId="0" borderId="0" xfId="45" applyFont="1" applyAlignment="1">
      <alignment horizontal="center" vertical="center" wrapText="1"/>
    </xf>
    <xf numFmtId="6" fontId="0" fillId="0" borderId="28" xfId="63" applyNumberFormat="1" applyFont="1" applyBorder="1" applyAlignment="1">
      <alignment horizontal="center"/>
      <protection/>
    </xf>
    <xf numFmtId="6" fontId="0" fillId="0" borderId="0" xfId="63" applyNumberFormat="1" applyFont="1" applyBorder="1" applyAlignment="1">
      <alignment horizontal="center"/>
      <protection/>
    </xf>
    <xf numFmtId="44" fontId="0" fillId="0" borderId="28" xfId="63" applyNumberFormat="1" applyFont="1" applyBorder="1">
      <alignment/>
      <protection/>
    </xf>
    <xf numFmtId="44" fontId="0" fillId="0" borderId="0" xfId="63" applyNumberFormat="1" applyFont="1" applyBorder="1">
      <alignment/>
      <protection/>
    </xf>
    <xf numFmtId="0" fontId="11" fillId="34" borderId="0" xfId="62" applyFont="1" applyFill="1" applyBorder="1" applyProtection="1">
      <alignment/>
      <protection/>
    </xf>
    <xf numFmtId="0" fontId="20" fillId="34" borderId="0" xfId="62" applyFont="1" applyFill="1" applyBorder="1" applyProtection="1">
      <alignment/>
      <protection/>
    </xf>
    <xf numFmtId="0" fontId="12" fillId="34" borderId="0" xfId="62" applyFont="1" applyFill="1" applyBorder="1" applyProtection="1">
      <alignment/>
      <protection/>
    </xf>
    <xf numFmtId="0" fontId="19" fillId="34" borderId="0" xfId="62" applyFont="1" applyFill="1" applyBorder="1" applyAlignment="1" applyProtection="1">
      <alignment horizontal="left"/>
      <protection/>
    </xf>
    <xf numFmtId="0" fontId="19" fillId="34" borderId="15" xfId="62" applyFont="1" applyFill="1" applyBorder="1" applyAlignment="1" applyProtection="1">
      <alignment horizontal="center"/>
      <protection/>
    </xf>
    <xf numFmtId="0" fontId="19" fillId="34" borderId="16" xfId="62" applyFont="1" applyFill="1" applyBorder="1" applyAlignment="1" applyProtection="1">
      <alignment horizontal="center"/>
      <protection/>
    </xf>
    <xf numFmtId="0" fontId="19" fillId="34" borderId="17" xfId="62" applyFont="1" applyFill="1" applyBorder="1" applyAlignment="1" applyProtection="1">
      <alignment horizontal="center"/>
      <protection/>
    </xf>
    <xf numFmtId="0" fontId="32" fillId="34" borderId="21" xfId="62" applyFont="1" applyFill="1" applyBorder="1" applyAlignment="1">
      <alignment horizontal="center"/>
      <protection/>
    </xf>
    <xf numFmtId="39" fontId="32" fillId="34" borderId="22" xfId="62" applyNumberFormat="1" applyFont="1" applyFill="1" applyBorder="1" applyProtection="1">
      <alignment/>
      <protection/>
    </xf>
    <xf numFmtId="39" fontId="32" fillId="34" borderId="17" xfId="62" applyNumberFormat="1" applyFont="1" applyFill="1" applyBorder="1" applyProtection="1">
      <alignment/>
      <protection/>
    </xf>
    <xf numFmtId="0" fontId="32" fillId="34" borderId="13" xfId="62" applyFont="1" applyFill="1" applyBorder="1" applyAlignment="1">
      <alignment horizontal="center"/>
      <protection/>
    </xf>
    <xf numFmtId="0" fontId="32" fillId="34" borderId="20" xfId="62" applyFont="1" applyFill="1" applyBorder="1" applyAlignment="1">
      <alignment horizontal="center"/>
      <protection/>
    </xf>
    <xf numFmtId="39" fontId="32" fillId="34" borderId="23" xfId="62" applyNumberFormat="1" applyFont="1" applyFill="1" applyBorder="1" applyProtection="1">
      <alignment/>
      <protection/>
    </xf>
    <xf numFmtId="0" fontId="19" fillId="34" borderId="0" xfId="62" applyFont="1" applyFill="1" applyBorder="1" applyAlignment="1" applyProtection="1">
      <alignment horizontal="center"/>
      <protection/>
    </xf>
    <xf numFmtId="39" fontId="19" fillId="34" borderId="26" xfId="62" applyNumberFormat="1" applyFont="1" applyFill="1" applyBorder="1" applyProtection="1">
      <alignment/>
      <protection/>
    </xf>
    <xf numFmtId="39" fontId="19" fillId="34" borderId="27" xfId="62" applyNumberFormat="1" applyFont="1" applyFill="1" applyBorder="1" applyProtection="1">
      <alignment/>
      <protection/>
    </xf>
    <xf numFmtId="0" fontId="20" fillId="34" borderId="20" xfId="62" applyFont="1" applyFill="1" applyBorder="1" applyProtection="1">
      <alignment/>
      <protection/>
    </xf>
    <xf numFmtId="0" fontId="20" fillId="34" borderId="18" xfId="62" applyFont="1" applyFill="1" applyBorder="1" applyProtection="1">
      <alignment/>
      <protection/>
    </xf>
    <xf numFmtId="0" fontId="32" fillId="34" borderId="13" xfId="62" applyFont="1" applyFill="1" applyBorder="1" applyProtection="1">
      <alignment/>
      <protection/>
    </xf>
    <xf numFmtId="0" fontId="32" fillId="34" borderId="14" xfId="62" applyFont="1" applyFill="1" applyBorder="1" applyProtection="1">
      <alignment/>
      <protection/>
    </xf>
    <xf numFmtId="0" fontId="20" fillId="34" borderId="65" xfId="62" applyFont="1" applyFill="1" applyBorder="1">
      <alignment/>
      <protection/>
    </xf>
    <xf numFmtId="0" fontId="11" fillId="34" borderId="66" xfId="62" applyFont="1" applyFill="1" applyBorder="1" applyAlignment="1" applyProtection="1">
      <alignment horizontal="center"/>
      <protection/>
    </xf>
    <xf numFmtId="0" fontId="11" fillId="34" borderId="10" xfId="62" applyFont="1" applyFill="1" applyBorder="1" applyProtection="1">
      <alignment/>
      <protection/>
    </xf>
    <xf numFmtId="0" fontId="11" fillId="34" borderId="10" xfId="62" applyFont="1" applyFill="1" applyBorder="1" applyAlignment="1" applyProtection="1">
      <alignment horizontal="center"/>
      <protection/>
    </xf>
    <xf numFmtId="0" fontId="20" fillId="34" borderId="11" xfId="62" applyFont="1" applyFill="1" applyBorder="1" applyAlignment="1" applyProtection="1">
      <alignment horizontal="center"/>
      <protection/>
    </xf>
    <xf numFmtId="0" fontId="20" fillId="34" borderId="12" xfId="62" applyFont="1" applyFill="1" applyBorder="1" applyAlignment="1" applyProtection="1">
      <alignment horizontal="center"/>
      <protection/>
    </xf>
    <xf numFmtId="0" fontId="20" fillId="34" borderId="12" xfId="62" applyFont="1" applyFill="1" applyBorder="1" applyProtection="1">
      <alignment/>
      <protection/>
    </xf>
    <xf numFmtId="0" fontId="12" fillId="34" borderId="11" xfId="62" applyFont="1" applyFill="1" applyBorder="1" applyAlignment="1" applyProtection="1">
      <alignment horizontal="left" vertical="center"/>
      <protection/>
    </xf>
    <xf numFmtId="0" fontId="20" fillId="34" borderId="12" xfId="62" applyFont="1" applyFill="1" applyBorder="1" applyAlignment="1" applyProtection="1">
      <alignment horizontal="center" vertical="center"/>
      <protection/>
    </xf>
    <xf numFmtId="176" fontId="32" fillId="34" borderId="10" xfId="62" applyNumberFormat="1" applyFont="1" applyFill="1" applyBorder="1" applyAlignment="1" applyProtection="1">
      <alignment horizontal="center"/>
      <protection/>
    </xf>
    <xf numFmtId="0" fontId="20" fillId="34" borderId="14" xfId="62" applyFont="1" applyFill="1" applyBorder="1" applyProtection="1">
      <alignment/>
      <protection/>
    </xf>
    <xf numFmtId="0" fontId="11" fillId="34" borderId="65" xfId="62" applyFont="1" applyFill="1" applyBorder="1" applyProtection="1">
      <alignment/>
      <protection/>
    </xf>
    <xf numFmtId="0" fontId="20" fillId="34" borderId="66" xfId="62" applyFont="1" applyFill="1" applyBorder="1" applyProtection="1">
      <alignment/>
      <protection/>
    </xf>
    <xf numFmtId="0" fontId="20" fillId="34" borderId="65" xfId="62" applyFont="1" applyFill="1" applyBorder="1" applyProtection="1">
      <alignment/>
      <protection/>
    </xf>
    <xf numFmtId="0" fontId="20" fillId="34" borderId="10" xfId="62" applyFont="1" applyFill="1" applyBorder="1" applyProtection="1">
      <alignment/>
      <protection/>
    </xf>
    <xf numFmtId="0" fontId="20" fillId="34" borderId="11" xfId="62" applyFont="1" applyFill="1" applyBorder="1" applyProtection="1">
      <alignment/>
      <protection/>
    </xf>
    <xf numFmtId="0" fontId="19" fillId="34" borderId="67" xfId="62" applyFont="1" applyFill="1" applyBorder="1" applyAlignment="1" applyProtection="1">
      <alignment horizontal="center"/>
      <protection/>
    </xf>
    <xf numFmtId="0" fontId="32" fillId="34" borderId="19" xfId="62" applyFont="1" applyFill="1" applyBorder="1" applyAlignment="1">
      <alignment horizontal="center"/>
      <protection/>
    </xf>
    <xf numFmtId="0" fontId="35" fillId="34" borderId="18" xfId="63" applyFont="1" applyFill="1" applyBorder="1" applyAlignment="1">
      <alignment horizontal="center"/>
      <protection/>
    </xf>
    <xf numFmtId="0" fontId="32" fillId="34" borderId="12" xfId="62" applyFont="1" applyFill="1" applyBorder="1" applyAlignment="1">
      <alignment horizontal="center"/>
      <protection/>
    </xf>
    <xf numFmtId="0" fontId="32" fillId="34" borderId="18" xfId="62" applyFont="1" applyFill="1" applyBorder="1" applyProtection="1">
      <alignment/>
      <protection/>
    </xf>
    <xf numFmtId="0" fontId="19" fillId="34" borderId="65" xfId="62" applyFont="1" applyFill="1" applyBorder="1" applyProtection="1">
      <alignment/>
      <protection/>
    </xf>
    <xf numFmtId="39" fontId="19" fillId="34" borderId="14" xfId="62" applyNumberFormat="1" applyFont="1" applyFill="1" applyBorder="1" applyProtection="1">
      <alignment/>
      <protection/>
    </xf>
    <xf numFmtId="0" fontId="20" fillId="34" borderId="15" xfId="62" applyFont="1" applyFill="1" applyBorder="1" applyProtection="1">
      <alignment/>
      <protection/>
    </xf>
    <xf numFmtId="0" fontId="20" fillId="34" borderId="10" xfId="62" applyFont="1" applyFill="1" applyBorder="1" applyAlignment="1" applyProtection="1">
      <alignment horizontal="center"/>
      <protection/>
    </xf>
    <xf numFmtId="0" fontId="32" fillId="34" borderId="15" xfId="62" applyFont="1" applyFill="1" applyBorder="1">
      <alignment/>
      <protection/>
    </xf>
    <xf numFmtId="0" fontId="32" fillId="34" borderId="15" xfId="62" applyFont="1" applyFill="1" applyBorder="1" applyAlignment="1">
      <alignment horizontal="left"/>
      <protection/>
    </xf>
    <xf numFmtId="0" fontId="32" fillId="34" borderId="21" xfId="62" applyFont="1" applyFill="1" applyBorder="1" applyProtection="1">
      <alignment/>
      <protection/>
    </xf>
    <xf numFmtId="0" fontId="36" fillId="34" borderId="21" xfId="62" applyFont="1" applyFill="1" applyBorder="1" applyProtection="1">
      <alignment/>
      <protection/>
    </xf>
    <xf numFmtId="0" fontId="11" fillId="34" borderId="33" xfId="0" applyFont="1" applyFill="1" applyBorder="1" applyAlignment="1">
      <alignment horizontal="left"/>
    </xf>
    <xf numFmtId="0" fontId="11" fillId="34" borderId="0" xfId="0" applyFont="1" applyFill="1" applyBorder="1" applyAlignment="1">
      <alignment horizontal="left"/>
    </xf>
    <xf numFmtId="0" fontId="11" fillId="34" borderId="44" xfId="0" applyFont="1" applyFill="1" applyBorder="1" applyAlignment="1">
      <alignment horizontal="left"/>
    </xf>
    <xf numFmtId="0" fontId="0" fillId="0" borderId="0" xfId="61" applyFont="1" applyBorder="1" applyAlignment="1">
      <alignment horizontal="center"/>
      <protection/>
    </xf>
    <xf numFmtId="0" fontId="2" fillId="0" borderId="0" xfId="61" applyFont="1" applyBorder="1" applyAlignment="1">
      <alignment horizontal="center"/>
      <protection/>
    </xf>
    <xf numFmtId="0" fontId="0" fillId="0" borderId="0" xfId="61" applyBorder="1" applyAlignment="1">
      <alignment horizontal="center"/>
      <protection/>
    </xf>
    <xf numFmtId="0" fontId="2" fillId="33" borderId="0" xfId="61" applyFont="1" applyFill="1" applyBorder="1" applyAlignment="1">
      <alignment horizontal="center"/>
      <protection/>
    </xf>
    <xf numFmtId="0" fontId="7" fillId="33" borderId="0" xfId="61" applyFont="1" applyFill="1" applyBorder="1" applyAlignment="1">
      <alignment horizontal="left" vertical="center" wrapText="1"/>
      <protection/>
    </xf>
    <xf numFmtId="0" fontId="10" fillId="33" borderId="0" xfId="61" applyFont="1" applyFill="1" applyBorder="1" applyAlignment="1">
      <alignment horizontal="left" vertical="center" wrapText="1"/>
      <protection/>
    </xf>
    <xf numFmtId="0" fontId="15" fillId="35" borderId="68" xfId="0" applyFont="1" applyFill="1" applyBorder="1" applyAlignment="1">
      <alignment horizontal="center"/>
    </xf>
    <xf numFmtId="0" fontId="15" fillId="35" borderId="69" xfId="0" applyFont="1" applyFill="1" applyBorder="1" applyAlignment="1">
      <alignment horizontal="center"/>
    </xf>
    <xf numFmtId="0" fontId="11" fillId="34" borderId="70" xfId="0" applyFont="1" applyFill="1" applyBorder="1" applyAlignment="1">
      <alignment horizontal="center"/>
    </xf>
    <xf numFmtId="0" fontId="11" fillId="34" borderId="71" xfId="0" applyFont="1" applyFill="1" applyBorder="1" applyAlignment="1">
      <alignment horizontal="center"/>
    </xf>
    <xf numFmtId="14" fontId="11" fillId="34" borderId="33" xfId="0" applyNumberFormat="1" applyFont="1" applyFill="1" applyBorder="1" applyAlignment="1">
      <alignment horizontal="center"/>
    </xf>
    <xf numFmtId="14" fontId="11" fillId="34" borderId="29" xfId="0" applyNumberFormat="1" applyFont="1" applyFill="1" applyBorder="1" applyAlignment="1">
      <alignment horizontal="center"/>
    </xf>
    <xf numFmtId="0" fontId="11" fillId="34" borderId="33" xfId="0" applyFont="1" applyFill="1" applyBorder="1" applyAlignment="1">
      <alignment horizontal="left"/>
    </xf>
    <xf numFmtId="0" fontId="11" fillId="34" borderId="0" xfId="0" applyFont="1" applyFill="1" applyBorder="1" applyAlignment="1">
      <alignment horizontal="left"/>
    </xf>
    <xf numFmtId="0" fontId="11" fillId="34" borderId="44" xfId="0" applyFont="1" applyFill="1" applyBorder="1" applyAlignment="1">
      <alignment horizontal="left"/>
    </xf>
    <xf numFmtId="0" fontId="11" fillId="34" borderId="33" xfId="0" applyFont="1" applyFill="1" applyBorder="1" applyAlignment="1">
      <alignment horizontal="center"/>
    </xf>
    <xf numFmtId="0" fontId="11" fillId="34" borderId="29" xfId="0" applyFont="1" applyFill="1" applyBorder="1" applyAlignment="1">
      <alignment horizontal="center"/>
    </xf>
    <xf numFmtId="0" fontId="11" fillId="34" borderId="45" xfId="0" applyFont="1" applyFill="1" applyBorder="1" applyAlignment="1">
      <alignment horizontal="center"/>
    </xf>
    <xf numFmtId="0" fontId="11" fillId="34" borderId="39" xfId="0" applyFont="1" applyFill="1" applyBorder="1" applyAlignment="1">
      <alignment horizontal="left"/>
    </xf>
    <xf numFmtId="0" fontId="11" fillId="34" borderId="40" xfId="0" applyFont="1" applyFill="1" applyBorder="1" applyAlignment="1">
      <alignment horizontal="left"/>
    </xf>
    <xf numFmtId="0" fontId="11" fillId="34" borderId="42" xfId="0" applyFont="1" applyFill="1" applyBorder="1" applyAlignment="1">
      <alignment horizontal="left"/>
    </xf>
    <xf numFmtId="0" fontId="13" fillId="34" borderId="0" xfId="0" applyFont="1" applyFill="1" applyBorder="1" applyAlignment="1">
      <alignment horizontal="center"/>
    </xf>
    <xf numFmtId="44" fontId="11" fillId="34" borderId="33" xfId="45" applyFont="1" applyFill="1" applyBorder="1" applyAlignment="1">
      <alignment horizontal="center"/>
    </xf>
    <xf numFmtId="44" fontId="11" fillId="34" borderId="29" xfId="45" applyFont="1" applyFill="1" applyBorder="1" applyAlignment="1">
      <alignment horizontal="center"/>
    </xf>
    <xf numFmtId="44" fontId="29" fillId="34" borderId="72" xfId="45" applyFont="1" applyFill="1" applyBorder="1" applyAlignment="1">
      <alignment horizontal="center" vertical="center"/>
    </xf>
    <xf numFmtId="44" fontId="29" fillId="34" borderId="38" xfId="45" applyFont="1" applyFill="1" applyBorder="1" applyAlignment="1">
      <alignment horizontal="center" vertical="center"/>
    </xf>
    <xf numFmtId="0" fontId="11" fillId="34" borderId="72" xfId="0" applyFont="1" applyFill="1" applyBorder="1" applyAlignment="1">
      <alignment horizontal="center"/>
    </xf>
    <xf numFmtId="0" fontId="11" fillId="34" borderId="37" xfId="0" applyFont="1" applyFill="1" applyBorder="1" applyAlignment="1">
      <alignment horizontal="center"/>
    </xf>
    <xf numFmtId="0" fontId="16" fillId="34" borderId="0" xfId="0" applyFont="1" applyFill="1" applyBorder="1" applyAlignment="1">
      <alignment horizontal="left"/>
    </xf>
    <xf numFmtId="0" fontId="16" fillId="34" borderId="29" xfId="0" applyFont="1" applyFill="1" applyBorder="1" applyAlignment="1">
      <alignment horizontal="left"/>
    </xf>
    <xf numFmtId="0" fontId="13" fillId="34" borderId="72" xfId="0" applyFont="1" applyFill="1" applyBorder="1" applyAlignment="1">
      <alignment horizontal="center"/>
    </xf>
    <xf numFmtId="0" fontId="13" fillId="34" borderId="73" xfId="0" applyFont="1" applyFill="1" applyBorder="1" applyAlignment="1">
      <alignment horizontal="center"/>
    </xf>
    <xf numFmtId="14" fontId="11" fillId="34" borderId="70" xfId="0" applyNumberFormat="1" applyFont="1" applyFill="1" applyBorder="1" applyAlignment="1">
      <alignment horizontal="center"/>
    </xf>
    <xf numFmtId="0" fontId="11" fillId="34" borderId="70" xfId="0" applyFont="1" applyFill="1" applyBorder="1" applyAlignment="1">
      <alignment horizontal="left"/>
    </xf>
    <xf numFmtId="0" fontId="11" fillId="34" borderId="71" xfId="0" applyFont="1" applyFill="1" applyBorder="1" applyAlignment="1">
      <alignment horizontal="left"/>
    </xf>
    <xf numFmtId="0" fontId="13" fillId="34" borderId="74" xfId="0" applyFont="1" applyFill="1" applyBorder="1" applyAlignment="1">
      <alignment horizontal="center"/>
    </xf>
    <xf numFmtId="0" fontId="13" fillId="34" borderId="37" xfId="0" applyFont="1" applyFill="1" applyBorder="1" applyAlignment="1">
      <alignment horizontal="center"/>
    </xf>
    <xf numFmtId="0" fontId="14" fillId="34" borderId="74" xfId="0" applyFont="1" applyFill="1" applyBorder="1" applyAlignment="1">
      <alignment horizontal="center" vertical="center" wrapText="1"/>
    </xf>
    <xf numFmtId="0" fontId="14" fillId="34" borderId="73" xfId="0" applyFont="1" applyFill="1" applyBorder="1" applyAlignment="1">
      <alignment horizontal="center" vertical="center" wrapText="1"/>
    </xf>
    <xf numFmtId="0" fontId="11" fillId="0" borderId="0" xfId="0" applyFont="1" applyFill="1" applyBorder="1" applyAlignment="1">
      <alignment horizontal="center"/>
    </xf>
    <xf numFmtId="0" fontId="29" fillId="34" borderId="72" xfId="0" applyFont="1" applyFill="1" applyBorder="1" applyAlignment="1">
      <alignment horizontal="center" vertical="center"/>
    </xf>
    <xf numFmtId="0" fontId="29" fillId="34" borderId="73" xfId="0" applyFont="1" applyFill="1" applyBorder="1" applyAlignment="1">
      <alignment horizontal="center" vertical="center"/>
    </xf>
    <xf numFmtId="43" fontId="15" fillId="35" borderId="75" xfId="42" applyFont="1" applyFill="1" applyBorder="1" applyAlignment="1">
      <alignment horizontal="center"/>
    </xf>
    <xf numFmtId="43" fontId="15" fillId="35" borderId="76" xfId="42" applyFont="1" applyFill="1" applyBorder="1" applyAlignment="1">
      <alignment horizontal="center"/>
    </xf>
    <xf numFmtId="0" fontId="41" fillId="36" borderId="77" xfId="0" applyFont="1" applyFill="1" applyBorder="1" applyAlignment="1">
      <alignment horizontal="center"/>
    </xf>
    <xf numFmtId="0" fontId="41" fillId="36" borderId="78" xfId="0" applyFont="1" applyFill="1" applyBorder="1" applyAlignment="1">
      <alignment horizontal="center"/>
    </xf>
    <xf numFmtId="0" fontId="13" fillId="35" borderId="39" xfId="0" applyFont="1" applyFill="1" applyBorder="1" applyAlignment="1">
      <alignment horizontal="center"/>
    </xf>
    <xf numFmtId="0" fontId="13" fillId="35" borderId="40" xfId="0" applyFont="1" applyFill="1" applyBorder="1" applyAlignment="1">
      <alignment horizontal="center"/>
    </xf>
    <xf numFmtId="0" fontId="13" fillId="35" borderId="79" xfId="0" applyFont="1" applyFill="1" applyBorder="1" applyAlignment="1">
      <alignment horizontal="center"/>
    </xf>
    <xf numFmtId="44" fontId="14" fillId="35" borderId="75" xfId="45" applyFont="1" applyFill="1" applyBorder="1" applyAlignment="1">
      <alignment horizontal="center"/>
    </xf>
    <xf numFmtId="44" fontId="14" fillId="35" borderId="76" xfId="45" applyFont="1" applyFill="1" applyBorder="1" applyAlignment="1">
      <alignment horizontal="center"/>
    </xf>
    <xf numFmtId="0" fontId="15" fillId="35" borderId="75" xfId="0" applyFont="1" applyFill="1" applyBorder="1" applyAlignment="1">
      <alignment horizontal="center"/>
    </xf>
    <xf numFmtId="43" fontId="15" fillId="35" borderId="80" xfId="42" applyFont="1" applyFill="1" applyBorder="1" applyAlignment="1">
      <alignment horizontal="center"/>
    </xf>
    <xf numFmtId="43" fontId="15" fillId="35" borderId="81" xfId="42" applyFont="1" applyFill="1" applyBorder="1" applyAlignment="1">
      <alignment horizontal="center"/>
    </xf>
    <xf numFmtId="44" fontId="13" fillId="34" borderId="82" xfId="45" applyFont="1" applyFill="1" applyBorder="1" applyAlignment="1">
      <alignment horizontal="center"/>
    </xf>
    <xf numFmtId="0" fontId="17" fillId="35" borderId="80" xfId="0" applyFont="1" applyFill="1" applyBorder="1" applyAlignment="1">
      <alignment horizontal="center"/>
    </xf>
    <xf numFmtId="0" fontId="15" fillId="35" borderId="70" xfId="0" applyFont="1" applyFill="1" applyBorder="1" applyAlignment="1">
      <alignment horizontal="center"/>
    </xf>
    <xf numFmtId="0" fontId="15" fillId="35" borderId="71" xfId="0" applyFont="1" applyFill="1" applyBorder="1" applyAlignment="1">
      <alignment horizontal="center"/>
    </xf>
    <xf numFmtId="0" fontId="11" fillId="34" borderId="83" xfId="0" applyFont="1" applyFill="1" applyBorder="1" applyAlignment="1">
      <alignment horizontal="center"/>
    </xf>
    <xf numFmtId="0" fontId="11" fillId="34" borderId="36" xfId="0" applyFont="1" applyFill="1" applyBorder="1" applyAlignment="1">
      <alignment horizontal="center"/>
    </xf>
    <xf numFmtId="0" fontId="17" fillId="35" borderId="84" xfId="0" applyFont="1" applyFill="1" applyBorder="1" applyAlignment="1">
      <alignment horizontal="center"/>
    </xf>
    <xf numFmtId="0" fontId="14" fillId="35" borderId="70" xfId="0" applyFont="1" applyFill="1" applyBorder="1" applyAlignment="1">
      <alignment horizontal="center"/>
    </xf>
    <xf numFmtId="0" fontId="28" fillId="34" borderId="74" xfId="0" applyFont="1" applyFill="1" applyBorder="1" applyAlignment="1">
      <alignment horizontal="center" vertical="center" wrapText="1"/>
    </xf>
    <xf numFmtId="0" fontId="28" fillId="34" borderId="37" xfId="0" applyFont="1" applyFill="1" applyBorder="1" applyAlignment="1">
      <alignment horizontal="center" vertical="center" wrapText="1"/>
    </xf>
    <xf numFmtId="0" fontId="11" fillId="34" borderId="73" xfId="0" applyFont="1" applyFill="1" applyBorder="1" applyAlignment="1">
      <alignment horizontal="center"/>
    </xf>
    <xf numFmtId="43" fontId="11" fillId="34" borderId="33" xfId="42" applyFont="1" applyFill="1" applyBorder="1" applyAlignment="1">
      <alignment horizontal="center"/>
    </xf>
    <xf numFmtId="43" fontId="11" fillId="34" borderId="29" xfId="42" applyFont="1" applyFill="1" applyBorder="1" applyAlignment="1">
      <alignment horizontal="center"/>
    </xf>
    <xf numFmtId="0" fontId="42" fillId="35" borderId="45" xfId="0" applyFont="1" applyFill="1" applyBorder="1" applyAlignment="1">
      <alignment horizontal="center"/>
    </xf>
    <xf numFmtId="0" fontId="15" fillId="35" borderId="0" xfId="0" applyFont="1" applyFill="1" applyBorder="1" applyAlignment="1">
      <alignment horizontal="center"/>
    </xf>
    <xf numFmtId="0" fontId="15" fillId="35" borderId="41" xfId="0" applyFont="1" applyFill="1" applyBorder="1" applyAlignment="1">
      <alignment horizontal="center"/>
    </xf>
    <xf numFmtId="0" fontId="15" fillId="35" borderId="76" xfId="0" applyFont="1" applyFill="1" applyBorder="1" applyAlignment="1">
      <alignment horizontal="center"/>
    </xf>
    <xf numFmtId="43" fontId="15" fillId="35" borderId="30" xfId="42" applyFont="1" applyFill="1" applyBorder="1" applyAlignment="1">
      <alignment horizontal="center"/>
    </xf>
    <xf numFmtId="43" fontId="15" fillId="35" borderId="85" xfId="42" applyFont="1" applyFill="1" applyBorder="1" applyAlignment="1">
      <alignment horizontal="center"/>
    </xf>
    <xf numFmtId="0" fontId="11" fillId="34" borderId="34" xfId="0" applyFont="1" applyFill="1" applyBorder="1" applyAlignment="1">
      <alignment horizontal="center"/>
    </xf>
    <xf numFmtId="0" fontId="13" fillId="34" borderId="38" xfId="0" applyFont="1" applyFill="1" applyBorder="1" applyAlignment="1">
      <alignment horizontal="center"/>
    </xf>
    <xf numFmtId="0" fontId="13" fillId="34" borderId="82" xfId="0" applyFont="1" applyFill="1" applyBorder="1" applyAlignment="1">
      <alignment horizontal="center"/>
    </xf>
    <xf numFmtId="0" fontId="19" fillId="34" borderId="45" xfId="0" applyFont="1" applyFill="1" applyBorder="1" applyAlignment="1">
      <alignment horizontal="center"/>
    </xf>
    <xf numFmtId="0" fontId="19" fillId="34" borderId="0" xfId="0" applyFont="1" applyFill="1" applyBorder="1" applyAlignment="1">
      <alignment horizontal="center"/>
    </xf>
    <xf numFmtId="0" fontId="19" fillId="34" borderId="29" xfId="0" applyFont="1" applyFill="1" applyBorder="1" applyAlignment="1">
      <alignment horizontal="center"/>
    </xf>
    <xf numFmtId="0" fontId="11" fillId="34" borderId="35" xfId="0" applyFont="1" applyFill="1" applyBorder="1" applyAlignment="1">
      <alignment horizontal="center"/>
    </xf>
    <xf numFmtId="0" fontId="13" fillId="34" borderId="45" xfId="0" applyFont="1" applyFill="1" applyBorder="1" applyAlignment="1">
      <alignment horizontal="center"/>
    </xf>
    <xf numFmtId="1" fontId="11" fillId="34" borderId="45" xfId="0" applyNumberFormat="1" applyFont="1" applyFill="1" applyBorder="1" applyAlignment="1">
      <alignment horizontal="center"/>
    </xf>
    <xf numFmtId="1" fontId="11" fillId="34" borderId="29" xfId="0" applyNumberFormat="1" applyFont="1" applyFill="1" applyBorder="1" applyAlignment="1">
      <alignment horizontal="center"/>
    </xf>
    <xf numFmtId="43" fontId="41" fillId="36" borderId="45" xfId="42" applyFont="1" applyFill="1" applyBorder="1" applyAlignment="1">
      <alignment horizontal="center"/>
    </xf>
    <xf numFmtId="43" fontId="41" fillId="36" borderId="29" xfId="42" applyFont="1" applyFill="1" applyBorder="1" applyAlignment="1">
      <alignment horizontal="center"/>
    </xf>
    <xf numFmtId="43" fontId="11" fillId="34" borderId="80" xfId="42" applyFont="1" applyFill="1" applyBorder="1" applyAlignment="1">
      <alignment horizontal="center"/>
    </xf>
    <xf numFmtId="43" fontId="11" fillId="34" borderId="71" xfId="42" applyFont="1" applyFill="1" applyBorder="1" applyAlignment="1">
      <alignment horizontal="center"/>
    </xf>
    <xf numFmtId="0" fontId="41" fillId="36" borderId="84" xfId="0" applyFont="1" applyFill="1" applyBorder="1" applyAlignment="1">
      <alignment horizontal="center"/>
    </xf>
    <xf numFmtId="0" fontId="41" fillId="36" borderId="81" xfId="0" applyFont="1" applyFill="1" applyBorder="1" applyAlignment="1">
      <alignment horizontal="center"/>
    </xf>
    <xf numFmtId="0" fontId="17" fillId="35" borderId="33" xfId="0" applyFont="1" applyFill="1" applyBorder="1" applyAlignment="1">
      <alignment horizontal="center"/>
    </xf>
    <xf numFmtId="0" fontId="14" fillId="35" borderId="0" xfId="0" applyFont="1" applyFill="1" applyBorder="1" applyAlignment="1">
      <alignment horizontal="center"/>
    </xf>
    <xf numFmtId="0" fontId="14" fillId="35" borderId="29" xfId="0" applyFont="1" applyFill="1" applyBorder="1" applyAlignment="1">
      <alignment horizontal="center"/>
    </xf>
    <xf numFmtId="0" fontId="11" fillId="34" borderId="0" xfId="0" applyFont="1" applyFill="1" applyBorder="1" applyAlignment="1">
      <alignment horizontal="right"/>
    </xf>
    <xf numFmtId="0" fontId="32" fillId="34" borderId="21" xfId="62" applyFont="1" applyFill="1" applyBorder="1" applyAlignment="1" applyProtection="1">
      <alignment horizontal="left"/>
      <protection/>
    </xf>
    <xf numFmtId="0" fontId="32" fillId="34" borderId="13" xfId="62" applyFont="1" applyFill="1" applyBorder="1" applyAlignment="1" applyProtection="1">
      <alignment horizontal="left"/>
      <protection/>
    </xf>
    <xf numFmtId="0" fontId="20" fillId="34" borderId="13" xfId="62" applyFont="1" applyFill="1" applyBorder="1" applyAlignment="1" applyProtection="1">
      <alignment horizontal="left"/>
      <protection/>
    </xf>
    <xf numFmtId="0" fontId="20" fillId="34" borderId="14" xfId="62" applyFont="1" applyFill="1" applyBorder="1" applyAlignment="1" applyProtection="1">
      <alignment horizontal="left"/>
      <protection/>
    </xf>
    <xf numFmtId="0" fontId="20" fillId="34" borderId="86" xfId="62" applyFont="1" applyFill="1" applyBorder="1" applyAlignment="1">
      <alignment horizontal="center"/>
      <protection/>
    </xf>
    <xf numFmtId="0" fontId="20" fillId="34" borderId="87" xfId="62" applyFont="1" applyFill="1" applyBorder="1" applyAlignment="1">
      <alignment horizontal="center"/>
      <protection/>
    </xf>
    <xf numFmtId="0" fontId="20" fillId="34" borderId="67" xfId="62" applyFont="1" applyFill="1" applyBorder="1" applyAlignment="1">
      <alignment horizontal="center"/>
      <protection/>
    </xf>
    <xf numFmtId="0" fontId="20" fillId="0" borderId="0" xfId="62" applyFont="1" applyBorder="1" applyAlignment="1" applyProtection="1">
      <alignment horizontal="left"/>
      <protection/>
    </xf>
    <xf numFmtId="0" fontId="20" fillId="0" borderId="66" xfId="62" applyFont="1" applyBorder="1" applyAlignment="1" applyProtection="1">
      <alignment horizontal="lef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105011- ThermalAnalysis-R2" xfId="44"/>
    <cellStyle name="Currency" xfId="45"/>
    <cellStyle name="Currency [0]" xfId="46"/>
    <cellStyle name="Currency_105011- ThermalAnalysis-R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_105011- ThermalAnalysis-R2" xfId="56"/>
    <cellStyle name="Input" xfId="57"/>
    <cellStyle name="Linked Cell" xfId="58"/>
    <cellStyle name="Neutral" xfId="59"/>
    <cellStyle name="Normal_105011- ThermalAnalysis-R1" xfId="60"/>
    <cellStyle name="Normal_105011- ThermalAnalysis-R2" xfId="61"/>
    <cellStyle name="Normal_Deficit-Surplus JVs   (Rev 7-08-05)" xfId="62"/>
    <cellStyle name="Normal_JV_for_student_usedah"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57150</xdr:rowOff>
    </xdr:from>
    <xdr:to>
      <xdr:col>8</xdr:col>
      <xdr:colOff>914400</xdr:colOff>
      <xdr:row>43</xdr:row>
      <xdr:rowOff>114300</xdr:rowOff>
    </xdr:to>
    <xdr:sp fLocksText="0">
      <xdr:nvSpPr>
        <xdr:cNvPr id="1" name="Text Box 1"/>
        <xdr:cNvSpPr txBox="1">
          <a:spLocks noChangeArrowheads="1"/>
        </xdr:cNvSpPr>
      </xdr:nvSpPr>
      <xdr:spPr>
        <a:xfrm>
          <a:off x="28575" y="6038850"/>
          <a:ext cx="6600825" cy="1190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Before submitting this completed form to the Cost Accounting Office, please also attach an estimated budget (example provided) for a full operating fiscal year of the service center and an illustration of how proposed rates have been calculated (If it is proposed that the service center begin operations on a date other than July 1, please also provide a proposal and budget for the part of the year in which the service center will be operating.)  Any question regarding the completion of information on this form or on the required attachments may be addressed to the Cost Accounting Office, Wells Hall, Room 4, 835-5781.  </a:t>
          </a:r>
          <a:r>
            <a:rPr lang="en-US" cap="none" sz="1000" b="1" i="0" u="none" baseline="0">
              <a:solidFill>
                <a:srgbClr val="000000"/>
              </a:solidFill>
              <a:latin typeface="Arial"/>
              <a:ea typeface="Arial"/>
              <a:cs typeface="Arial"/>
            </a:rPr>
            <a:t>Cost Accounting Office retains original, fully-execuated copy and returns a copy to the Service Center Manager</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14</xdr:row>
      <xdr:rowOff>38100</xdr:rowOff>
    </xdr:from>
    <xdr:to>
      <xdr:col>8</xdr:col>
      <xdr:colOff>923925</xdr:colOff>
      <xdr:row>18</xdr:row>
      <xdr:rowOff>114300</xdr:rowOff>
    </xdr:to>
    <xdr:sp fLocksText="0">
      <xdr:nvSpPr>
        <xdr:cNvPr id="2" name="Text Box 2"/>
        <xdr:cNvSpPr txBox="1">
          <a:spLocks noChangeArrowheads="1"/>
        </xdr:cNvSpPr>
      </xdr:nvSpPr>
      <xdr:spPr>
        <a:xfrm>
          <a:off x="76200" y="2457450"/>
          <a:ext cx="6562725" cy="7239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Thermal Analysis Service Center provides Differential Thermal Analysis/Thermogravimetric Analysis as one analysis, and Dilatometry of materials.  Both tests are conducted from room temperature to 1500 C in air or inert gas.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The fee is the same for both services.  Users will be Internal and External.  Use is variable.</a:t>
          </a:r>
        </a:p>
      </xdr:txBody>
    </xdr:sp>
    <xdr:clientData/>
  </xdr:twoCellAnchor>
  <xdr:twoCellAnchor>
    <xdr:from>
      <xdr:col>0</xdr:col>
      <xdr:colOff>85725</xdr:colOff>
      <xdr:row>21</xdr:row>
      <xdr:rowOff>38100</xdr:rowOff>
    </xdr:from>
    <xdr:to>
      <xdr:col>8</xdr:col>
      <xdr:colOff>923925</xdr:colOff>
      <xdr:row>25</xdr:row>
      <xdr:rowOff>38100</xdr:rowOff>
    </xdr:to>
    <xdr:sp fLocksText="0">
      <xdr:nvSpPr>
        <xdr:cNvPr id="3" name="Text Box 3"/>
        <xdr:cNvSpPr txBox="1">
          <a:spLocks noChangeArrowheads="1"/>
        </xdr:cNvSpPr>
      </xdr:nvSpPr>
      <xdr:spPr>
        <a:xfrm>
          <a:off x="85725" y="3590925"/>
          <a:ext cx="6553200" cy="6477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charges for these services is on a per sample basis.The usage base is "number of samples."
</a:t>
          </a:r>
          <a:r>
            <a:rPr lang="en-US" cap="none" sz="1000" b="0" i="0" u="none" baseline="0">
              <a:solidFill>
                <a:srgbClr val="000000"/>
              </a:solidFill>
              <a:latin typeface="Arial"/>
              <a:ea typeface="Arial"/>
              <a:cs typeface="Arial"/>
            </a:rPr>
            <a:t>Initial rates will be:   $80 per sample for unassisted use by on-ampus users, $220 for assisted use by on-campus users, and $320 for off-campus users.  </a:t>
          </a:r>
        </a:p>
      </xdr:txBody>
    </xdr:sp>
    <xdr:clientData/>
  </xdr:twoCellAnchor>
  <xdr:twoCellAnchor>
    <xdr:from>
      <xdr:col>0</xdr:col>
      <xdr:colOff>114300</xdr:colOff>
      <xdr:row>27</xdr:row>
      <xdr:rowOff>47625</xdr:rowOff>
    </xdr:from>
    <xdr:to>
      <xdr:col>8</xdr:col>
      <xdr:colOff>809625</xdr:colOff>
      <xdr:row>31</xdr:row>
      <xdr:rowOff>66675</xdr:rowOff>
    </xdr:to>
    <xdr:sp fLocksText="0">
      <xdr:nvSpPr>
        <xdr:cNvPr id="4" name="Text Box 4"/>
        <xdr:cNvSpPr txBox="1">
          <a:spLocks noChangeArrowheads="1"/>
        </xdr:cNvSpPr>
      </xdr:nvSpPr>
      <xdr:spPr>
        <a:xfrm>
          <a:off x="114300" y="4572000"/>
          <a:ext cx="6410325" cy="6667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A log of users will be kept. A student will do billing and maintain records for account.   A student will also order and maintain the supplies. The supporting documents will be kept in room 159 Jones.</a:t>
          </a:r>
        </a:p>
      </xdr:txBody>
    </xdr:sp>
    <xdr:clientData/>
  </xdr:twoCellAnchor>
  <xdr:twoCellAnchor>
    <xdr:from>
      <xdr:col>0</xdr:col>
      <xdr:colOff>85725</xdr:colOff>
      <xdr:row>33</xdr:row>
      <xdr:rowOff>0</xdr:rowOff>
    </xdr:from>
    <xdr:to>
      <xdr:col>8</xdr:col>
      <xdr:colOff>952500</xdr:colOff>
      <xdr:row>35</xdr:row>
      <xdr:rowOff>47625</xdr:rowOff>
    </xdr:to>
    <xdr:sp fLocksText="0">
      <xdr:nvSpPr>
        <xdr:cNvPr id="5" name="Text Box 5"/>
        <xdr:cNvSpPr txBox="1">
          <a:spLocks noChangeArrowheads="1"/>
        </xdr:cNvSpPr>
      </xdr:nvSpPr>
      <xdr:spPr>
        <a:xfrm>
          <a:off x="85725" y="5495925"/>
          <a:ext cx="658177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Equipment used is Linseis STA L81  (DTA &amp; TGA), PCN 787673 and Linseis L81 Dilatometer, PCN 787672.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Both pieces of equipment are fully depreciated.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43</xdr:row>
      <xdr:rowOff>66675</xdr:rowOff>
    </xdr:from>
    <xdr:to>
      <xdr:col>10</xdr:col>
      <xdr:colOff>95250</xdr:colOff>
      <xdr:row>48</xdr:row>
      <xdr:rowOff>95250</xdr:rowOff>
    </xdr:to>
    <xdr:sp fLocksText="0">
      <xdr:nvSpPr>
        <xdr:cNvPr id="1" name="Text Box 1"/>
        <xdr:cNvSpPr txBox="1">
          <a:spLocks noChangeArrowheads="1"/>
        </xdr:cNvSpPr>
      </xdr:nvSpPr>
      <xdr:spPr>
        <a:xfrm>
          <a:off x="85725" y="7343775"/>
          <a:ext cx="5514975" cy="838200"/>
        </a:xfrm>
        <a:prstGeom prst="rect">
          <a:avLst/>
        </a:prstGeom>
        <a:solidFill>
          <a:srgbClr val="FFFFFF"/>
        </a:solidFill>
        <a:ln w="9360" cmpd="sng">
          <a:solidFill>
            <a:srgbClr val="1A1A1A"/>
          </a:solidFill>
          <a:headEnd type="none"/>
          <a:tailEnd type="none"/>
        </a:ln>
      </xdr:spPr>
      <xdr:txBody>
        <a:bodyPr vertOverflow="clip" wrap="square" lIns="20160" tIns="20160" rIns="20160" bIns="20160"/>
        <a:p>
          <a:pPr algn="l">
            <a:defRPr/>
          </a:pPr>
          <a:r>
            <a:rPr lang="en-US" cap="none" sz="900" b="0" i="0" u="none" baseline="0">
              <a:solidFill>
                <a:srgbClr val="000000"/>
              </a:solidFill>
              <a:latin typeface="Arial"/>
              <a:ea typeface="Arial"/>
              <a:cs typeface="Arial"/>
            </a:rPr>
            <a:t>Consumables include sample holders for DTA/TGA (~$20 per sample), bottled gas either compressed air or  inert (Ar, N2, etc.), the cost center pays demurrage charge on gas bottles as we cannot purchase small quantities required for testing.   The equipment requires periodic calibration and maintainence (~$5000 should be annual but we do it every3-5 years), We have set up a set aside for repairs and will continue to use it. See additional Justification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0</xdr:row>
      <xdr:rowOff>142875</xdr:rowOff>
    </xdr:from>
    <xdr:to>
      <xdr:col>8</xdr:col>
      <xdr:colOff>114300</xdr:colOff>
      <xdr:row>5</xdr:row>
      <xdr:rowOff>104775</xdr:rowOff>
    </xdr:to>
    <xdr:pic>
      <xdr:nvPicPr>
        <xdr:cNvPr id="1" name="Picture 1"/>
        <xdr:cNvPicPr preferRelativeResize="1">
          <a:picLocks noChangeAspect="1"/>
        </xdr:cNvPicPr>
      </xdr:nvPicPr>
      <xdr:blipFill>
        <a:blip r:embed="rId1"/>
        <a:stretch>
          <a:fillRect/>
        </a:stretch>
      </xdr:blipFill>
      <xdr:spPr>
        <a:xfrm>
          <a:off x="790575" y="142875"/>
          <a:ext cx="2400300" cy="771525"/>
        </a:xfrm>
        <a:prstGeom prst="rect">
          <a:avLst/>
        </a:prstGeom>
        <a:noFill/>
        <a:ln w="9525" cmpd="sng">
          <a:noFill/>
        </a:ln>
      </xdr:spPr>
    </xdr:pic>
    <xdr:clientData/>
  </xdr:twoCellAnchor>
  <xdr:twoCellAnchor>
    <xdr:from>
      <xdr:col>6</xdr:col>
      <xdr:colOff>104775</xdr:colOff>
      <xdr:row>47</xdr:row>
      <xdr:rowOff>142875</xdr:rowOff>
    </xdr:from>
    <xdr:to>
      <xdr:col>15</xdr:col>
      <xdr:colOff>1323975</xdr:colOff>
      <xdr:row>48</xdr:row>
      <xdr:rowOff>142875</xdr:rowOff>
    </xdr:to>
    <xdr:sp>
      <xdr:nvSpPr>
        <xdr:cNvPr id="2" name="Text Box 2"/>
        <xdr:cNvSpPr txBox="1">
          <a:spLocks noChangeArrowheads="1"/>
        </xdr:cNvSpPr>
      </xdr:nvSpPr>
      <xdr:spPr>
        <a:xfrm>
          <a:off x="2676525" y="8886825"/>
          <a:ext cx="5153025" cy="200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Service center service X service center rate X quantity (direct cost recovery for service center)</a:t>
          </a:r>
        </a:p>
      </xdr:txBody>
    </xdr:sp>
    <xdr:clientData/>
  </xdr:twoCellAnchor>
  <xdr:twoCellAnchor>
    <xdr:from>
      <xdr:col>10</xdr:col>
      <xdr:colOff>266700</xdr:colOff>
      <xdr:row>50</xdr:row>
      <xdr:rowOff>85725</xdr:rowOff>
    </xdr:from>
    <xdr:to>
      <xdr:col>18</xdr:col>
      <xdr:colOff>323850</xdr:colOff>
      <xdr:row>51</xdr:row>
      <xdr:rowOff>114300</xdr:rowOff>
    </xdr:to>
    <xdr:sp>
      <xdr:nvSpPr>
        <xdr:cNvPr id="3" name="Text Box 6"/>
        <xdr:cNvSpPr txBox="1">
          <a:spLocks noChangeArrowheads="1"/>
        </xdr:cNvSpPr>
      </xdr:nvSpPr>
      <xdr:spPr>
        <a:xfrm>
          <a:off x="4248150" y="9372600"/>
          <a:ext cx="5838825" cy="200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split of overhead recovery is only available to fully-compliant service centers that have validated rates.</a:t>
          </a:r>
        </a:p>
      </xdr:txBody>
    </xdr:sp>
    <xdr:clientData/>
  </xdr:twoCellAnchor>
  <xdr:twoCellAnchor>
    <xdr:from>
      <xdr:col>14</xdr:col>
      <xdr:colOff>257175</xdr:colOff>
      <xdr:row>18</xdr:row>
      <xdr:rowOff>9525</xdr:rowOff>
    </xdr:from>
    <xdr:to>
      <xdr:col>15</xdr:col>
      <xdr:colOff>1295400</xdr:colOff>
      <xdr:row>24</xdr:row>
      <xdr:rowOff>9525</xdr:rowOff>
    </xdr:to>
    <xdr:sp>
      <xdr:nvSpPr>
        <xdr:cNvPr id="4" name="Text Box 7"/>
        <xdr:cNvSpPr txBox="1">
          <a:spLocks noChangeArrowheads="1"/>
        </xdr:cNvSpPr>
      </xdr:nvSpPr>
      <xdr:spPr>
        <a:xfrm>
          <a:off x="6477000" y="3524250"/>
          <a:ext cx="1323975" cy="1028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is the gross rate.  The breakdown of components is in the grey area at the bottom.</a:t>
          </a:r>
        </a:p>
      </xdr:txBody>
    </xdr:sp>
    <xdr:clientData/>
  </xdr:twoCellAnchor>
  <xdr:twoCellAnchor>
    <xdr:from>
      <xdr:col>14</xdr:col>
      <xdr:colOff>0</xdr:colOff>
      <xdr:row>19</xdr:row>
      <xdr:rowOff>85725</xdr:rowOff>
    </xdr:from>
    <xdr:to>
      <xdr:col>14</xdr:col>
      <xdr:colOff>228600</xdr:colOff>
      <xdr:row>19</xdr:row>
      <xdr:rowOff>85725</xdr:rowOff>
    </xdr:to>
    <xdr:sp>
      <xdr:nvSpPr>
        <xdr:cNvPr id="5" name="Line 8"/>
        <xdr:cNvSpPr>
          <a:spLocks/>
        </xdr:cNvSpPr>
      </xdr:nvSpPr>
      <xdr:spPr>
        <a:xfrm flipH="1">
          <a:off x="6219825" y="3771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48</xdr:row>
      <xdr:rowOff>152400</xdr:rowOff>
    </xdr:from>
    <xdr:to>
      <xdr:col>19</xdr:col>
      <xdr:colOff>9525</xdr:colOff>
      <xdr:row>50</xdr:row>
      <xdr:rowOff>47625</xdr:rowOff>
    </xdr:to>
    <xdr:sp>
      <xdr:nvSpPr>
        <xdr:cNvPr id="6" name="Text Box 20"/>
        <xdr:cNvSpPr txBox="1">
          <a:spLocks noChangeArrowheads="1"/>
        </xdr:cNvSpPr>
      </xdr:nvSpPr>
      <xdr:spPr>
        <a:xfrm>
          <a:off x="5143500" y="9096375"/>
          <a:ext cx="5219700" cy="238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800000"/>
              </a:solidFill>
              <a:latin typeface="Arial"/>
              <a:ea typeface="Arial"/>
              <a:cs typeface="Arial"/>
            </a:rPr>
            <a:t>Account code for the profit from External users which is discretionary funds.
</a:t>
          </a:r>
        </a:p>
      </xdr:txBody>
    </xdr:sp>
    <xdr:clientData/>
  </xdr:twoCellAnchor>
  <xdr:oneCellAnchor>
    <xdr:from>
      <xdr:col>15</xdr:col>
      <xdr:colOff>1647825</xdr:colOff>
      <xdr:row>30</xdr:row>
      <xdr:rowOff>152400</xdr:rowOff>
    </xdr:from>
    <xdr:ext cx="1200150" cy="561975"/>
    <xdr:sp>
      <xdr:nvSpPr>
        <xdr:cNvPr id="7" name="Text Box 22"/>
        <xdr:cNvSpPr txBox="1">
          <a:spLocks noChangeArrowheads="1"/>
        </xdr:cNvSpPr>
      </xdr:nvSpPr>
      <xdr:spPr>
        <a:xfrm>
          <a:off x="8153400" y="5724525"/>
          <a:ext cx="1200150" cy="561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OHREC-560103 is used for machine generated overhead.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895350</xdr:colOff>
      <xdr:row>1</xdr:row>
      <xdr:rowOff>142875</xdr:rowOff>
    </xdr:to>
    <xdr:sp>
      <xdr:nvSpPr>
        <xdr:cNvPr id="1" name="Text Box 1"/>
        <xdr:cNvSpPr txBox="1">
          <a:spLocks noChangeArrowheads="1"/>
        </xdr:cNvSpPr>
      </xdr:nvSpPr>
      <xdr:spPr>
        <a:xfrm>
          <a:off x="47625" y="47625"/>
          <a:ext cx="847725" cy="200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EXHIBIT G-1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rsch@nmt.ed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O57"/>
  <sheetViews>
    <sheetView view="pageBreakPreview" zoomScaleSheetLayoutView="100" zoomScalePageLayoutView="0" workbookViewId="0" topLeftCell="A1">
      <selection activeCell="M13" sqref="M13"/>
    </sheetView>
  </sheetViews>
  <sheetFormatPr defaultColWidth="9.140625" defaultRowHeight="12.75"/>
  <cols>
    <col min="1" max="1" width="23.00390625" style="169" customWidth="1"/>
    <col min="2" max="2" width="1.7109375" style="169" customWidth="1"/>
    <col min="3" max="3" width="19.00390625" style="188" customWidth="1"/>
    <col min="4" max="4" width="1.7109375" style="169" customWidth="1"/>
    <col min="5" max="5" width="22.8515625" style="188" customWidth="1"/>
    <col min="6" max="6" width="1.7109375" style="169" customWidth="1"/>
    <col min="7" max="7" width="14.00390625" style="188" customWidth="1"/>
    <col min="8" max="8" width="1.7109375" style="169" customWidth="1"/>
    <col min="9" max="9" width="14.57421875" style="188" customWidth="1"/>
    <col min="10" max="10" width="2.421875" style="169" customWidth="1"/>
    <col min="11" max="16384" width="9.140625" style="169" customWidth="1"/>
  </cols>
  <sheetData>
    <row r="2" spans="1:9" ht="12.75">
      <c r="A2" s="255" t="s">
        <v>18</v>
      </c>
      <c r="B2" s="255"/>
      <c r="C2" s="255"/>
      <c r="D2" s="255"/>
      <c r="E2" s="255"/>
      <c r="F2" s="255"/>
      <c r="G2" s="255"/>
      <c r="H2" s="255"/>
      <c r="I2" s="255"/>
    </row>
    <row r="3" spans="1:9" ht="12.75">
      <c r="A3" s="255" t="s">
        <v>11</v>
      </c>
      <c r="B3" s="255"/>
      <c r="C3" s="255"/>
      <c r="D3" s="255"/>
      <c r="E3" s="255"/>
      <c r="F3" s="255"/>
      <c r="G3" s="255"/>
      <c r="H3" s="255"/>
      <c r="I3" s="255"/>
    </row>
    <row r="4" spans="1:9" ht="12.75">
      <c r="A4" s="255" t="s">
        <v>32</v>
      </c>
      <c r="B4" s="255"/>
      <c r="C4" s="255"/>
      <c r="D4" s="255"/>
      <c r="E4" s="255"/>
      <c r="F4" s="255"/>
      <c r="G4" s="255"/>
      <c r="H4" s="255"/>
      <c r="I4" s="255"/>
    </row>
    <row r="5" spans="1:9" ht="12.75">
      <c r="A5" s="256" t="s">
        <v>181</v>
      </c>
      <c r="B5" s="254"/>
      <c r="C5" s="254"/>
      <c r="D5" s="254"/>
      <c r="E5" s="254"/>
      <c r="F5" s="254"/>
      <c r="G5" s="254"/>
      <c r="H5" s="254"/>
      <c r="I5" s="254"/>
    </row>
    <row r="6" spans="1:9" ht="12.75">
      <c r="A6" s="254" t="s">
        <v>182</v>
      </c>
      <c r="B6" s="254"/>
      <c r="C6" s="254"/>
      <c r="D6" s="254"/>
      <c r="E6" s="254"/>
      <c r="F6" s="254"/>
      <c r="G6" s="254"/>
      <c r="H6" s="254"/>
      <c r="I6" s="254"/>
    </row>
    <row r="7" spans="1:9" ht="19.5" customHeight="1">
      <c r="A7" s="169" t="s">
        <v>1</v>
      </c>
      <c r="C7" s="171" t="s">
        <v>170</v>
      </c>
      <c r="D7" s="172"/>
      <c r="E7" s="171"/>
      <c r="F7" s="172"/>
      <c r="G7" s="171"/>
      <c r="H7" s="173"/>
      <c r="I7" s="174"/>
    </row>
    <row r="9" spans="1:9" ht="12.75">
      <c r="A9" s="169" t="s">
        <v>2</v>
      </c>
      <c r="C9" s="174" t="s">
        <v>183</v>
      </c>
      <c r="D9" s="173"/>
      <c r="E9" s="174"/>
      <c r="F9" s="175"/>
      <c r="G9" s="176" t="s">
        <v>184</v>
      </c>
      <c r="H9" s="177"/>
      <c r="I9" s="174">
        <v>270011</v>
      </c>
    </row>
    <row r="11" spans="1:10" ht="12.75">
      <c r="A11" s="178" t="s">
        <v>13</v>
      </c>
      <c r="C11" s="179" t="s">
        <v>3</v>
      </c>
      <c r="E11" s="179" t="s">
        <v>5</v>
      </c>
      <c r="G11" s="179" t="s">
        <v>6</v>
      </c>
      <c r="I11" s="179" t="s">
        <v>4</v>
      </c>
      <c r="J11" s="169" t="s">
        <v>0</v>
      </c>
    </row>
    <row r="12" spans="1:11" ht="18" customHeight="1">
      <c r="A12" s="180" t="s">
        <v>169</v>
      </c>
      <c r="B12" s="181"/>
      <c r="C12" s="182" t="s">
        <v>185</v>
      </c>
      <c r="D12" s="183"/>
      <c r="E12" s="184" t="s">
        <v>186</v>
      </c>
      <c r="F12" s="181"/>
      <c r="G12" s="185" t="s">
        <v>187</v>
      </c>
      <c r="H12" s="181"/>
      <c r="I12" s="185" t="s">
        <v>188</v>
      </c>
      <c r="J12" s="181"/>
      <c r="K12" s="186"/>
    </row>
    <row r="13" ht="12.75" customHeight="1">
      <c r="A13" s="187" t="s">
        <v>33</v>
      </c>
    </row>
    <row r="14" ht="12.75">
      <c r="A14" s="187" t="s">
        <v>16</v>
      </c>
    </row>
    <row r="20" ht="12.75">
      <c r="A20" s="187" t="s">
        <v>7</v>
      </c>
    </row>
    <row r="21" ht="12.75">
      <c r="A21" s="187" t="s">
        <v>17</v>
      </c>
    </row>
    <row r="27" ht="12.75">
      <c r="A27" s="187" t="s">
        <v>8</v>
      </c>
    </row>
    <row r="31" ht="12.75">
      <c r="A31" s="169" t="s">
        <v>0</v>
      </c>
    </row>
    <row r="33" ht="12.75">
      <c r="A33" s="187" t="s">
        <v>189</v>
      </c>
    </row>
    <row r="42" ht="12.75">
      <c r="A42" s="177"/>
    </row>
    <row r="43" spans="1:9" ht="12.75">
      <c r="A43" s="177"/>
      <c r="B43" s="177"/>
      <c r="C43" s="170"/>
      <c r="D43" s="177"/>
      <c r="E43" s="170"/>
      <c r="F43" s="177"/>
      <c r="G43" s="170"/>
      <c r="H43" s="177"/>
      <c r="I43" s="170"/>
    </row>
    <row r="44" spans="1:9" ht="11.25" customHeight="1">
      <c r="A44" s="189"/>
      <c r="B44" s="189"/>
      <c r="C44" s="190"/>
      <c r="D44" s="189"/>
      <c r="E44" s="190"/>
      <c r="F44" s="189"/>
      <c r="G44" s="190"/>
      <c r="H44" s="189"/>
      <c r="I44" s="190"/>
    </row>
    <row r="45" ht="12.75">
      <c r="A45" s="187" t="s">
        <v>30</v>
      </c>
    </row>
    <row r="46" ht="9" customHeight="1"/>
    <row r="47" spans="1:9" ht="12.75">
      <c r="A47" s="169" t="s">
        <v>13</v>
      </c>
      <c r="C47" s="174"/>
      <c r="D47" s="173"/>
      <c r="E47" s="174"/>
      <c r="G47" s="188" t="s">
        <v>9</v>
      </c>
      <c r="H47" s="173"/>
      <c r="I47" s="174"/>
    </row>
    <row r="48" ht="12.75">
      <c r="O48" s="169" t="s">
        <v>0</v>
      </c>
    </row>
    <row r="49" spans="1:9" ht="12.75">
      <c r="A49" s="169" t="s">
        <v>34</v>
      </c>
      <c r="C49" s="174"/>
      <c r="D49" s="173"/>
      <c r="E49" s="174"/>
      <c r="G49" s="188" t="s">
        <v>9</v>
      </c>
      <c r="H49" s="173"/>
      <c r="I49" s="174"/>
    </row>
    <row r="50" spans="3:12" ht="12.75">
      <c r="C50" s="170"/>
      <c r="D50" s="177"/>
      <c r="E50" s="170"/>
      <c r="H50" s="177"/>
      <c r="I50" s="170"/>
      <c r="L50" s="169" t="s">
        <v>0</v>
      </c>
    </row>
    <row r="51" spans="1:9" ht="12.75">
      <c r="A51" s="169" t="s">
        <v>31</v>
      </c>
      <c r="C51" s="174"/>
      <c r="D51" s="173"/>
      <c r="E51" s="174"/>
      <c r="G51" s="188" t="s">
        <v>9</v>
      </c>
      <c r="H51" s="173"/>
      <c r="I51" s="174"/>
    </row>
    <row r="52" spans="3:10" ht="12.75">
      <c r="C52" s="170"/>
      <c r="D52" s="177"/>
      <c r="E52" s="170"/>
      <c r="F52" s="177"/>
      <c r="G52" s="170"/>
      <c r="H52" s="177"/>
      <c r="I52" s="170"/>
      <c r="J52" s="177"/>
    </row>
    <row r="53" spans="1:9" ht="12.75">
      <c r="A53" s="169" t="s">
        <v>14</v>
      </c>
      <c r="C53" s="174"/>
      <c r="D53" s="173"/>
      <c r="E53" s="174"/>
      <c r="G53" s="188" t="s">
        <v>9</v>
      </c>
      <c r="H53" s="173"/>
      <c r="I53" s="174"/>
    </row>
    <row r="54" spans="3:9" ht="12.75">
      <c r="C54" s="170"/>
      <c r="D54" s="177"/>
      <c r="E54" s="170"/>
      <c r="F54" s="177"/>
      <c r="G54" s="170"/>
      <c r="H54" s="177"/>
      <c r="I54" s="170"/>
    </row>
    <row r="55" spans="1:9" ht="12.75">
      <c r="A55" s="169" t="s">
        <v>190</v>
      </c>
      <c r="C55" s="174"/>
      <c r="D55" s="173"/>
      <c r="E55" s="174"/>
      <c r="G55" s="188" t="s">
        <v>9</v>
      </c>
      <c r="H55" s="173"/>
      <c r="I55" s="174"/>
    </row>
    <row r="57" spans="1:9" ht="12.75">
      <c r="A57" s="169" t="s">
        <v>29</v>
      </c>
      <c r="C57" s="174"/>
      <c r="D57" s="173"/>
      <c r="E57" s="174"/>
      <c r="G57" s="188" t="s">
        <v>9</v>
      </c>
      <c r="H57" s="173"/>
      <c r="I57" s="174"/>
    </row>
  </sheetData>
  <sheetProtection selectLockedCells="1" selectUnlockedCells="1"/>
  <mergeCells count="5">
    <mergeCell ref="A6:I6"/>
    <mergeCell ref="A2:I2"/>
    <mergeCell ref="A3:I3"/>
    <mergeCell ref="A4:I4"/>
    <mergeCell ref="A5:I5"/>
  </mergeCells>
  <hyperlinks>
    <hyperlink ref="E12" r:id="rId1" display="hirsch@nmt.edu"/>
  </hyperlinks>
  <printOptions/>
  <pageMargins left="0.5" right="0.5" top="0.5" bottom="0.5" header="0.5" footer="0.5118055555555555"/>
  <pageSetup fitToHeight="1" fitToWidth="1" horizontalDpi="300" verticalDpi="300" orientation="portrait" scale="94" r:id="rId3"/>
  <headerFooter alignWithMargins="0">
    <oddHeader>&amp;CEXHIBIT A</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49"/>
  <sheetViews>
    <sheetView view="pageBreakPreview" zoomScaleNormal="75" zoomScaleSheetLayoutView="100" zoomScalePageLayoutView="0" workbookViewId="0" topLeftCell="A1">
      <selection activeCell="B3" sqref="B3:J3"/>
    </sheetView>
  </sheetViews>
  <sheetFormatPr defaultColWidth="10.140625" defaultRowHeight="12.75"/>
  <cols>
    <col min="1" max="1" width="2.7109375" style="108" customWidth="1"/>
    <col min="2" max="2" width="10.140625" style="108" customWidth="1"/>
    <col min="3" max="3" width="8.7109375" style="108" customWidth="1"/>
    <col min="4" max="4" width="8.421875" style="108" bestFit="1" customWidth="1"/>
    <col min="5" max="5" width="9.57421875" style="108" customWidth="1"/>
    <col min="6" max="6" width="9.7109375" style="108" bestFit="1" customWidth="1"/>
    <col min="7" max="7" width="1.8515625" style="108" customWidth="1"/>
    <col min="8" max="8" width="11.57421875" style="108" customWidth="1"/>
    <col min="9" max="9" width="9.7109375" style="108" bestFit="1" customWidth="1"/>
    <col min="10" max="10" width="10.140625" style="108" customWidth="1"/>
    <col min="11" max="11" width="2.57421875" style="108" customWidth="1"/>
    <col min="12" max="12" width="10.140625" style="108" customWidth="1"/>
    <col min="13" max="13" width="10.00390625" style="108" customWidth="1"/>
    <col min="14" max="16384" width="10.140625" style="108" customWidth="1"/>
  </cols>
  <sheetData>
    <row r="1" spans="1:11" ht="12.75">
      <c r="A1" s="107"/>
      <c r="B1" s="107"/>
      <c r="C1" s="107"/>
      <c r="D1" s="107"/>
      <c r="E1" s="107"/>
      <c r="F1" s="107"/>
      <c r="G1" s="107"/>
      <c r="H1" s="107"/>
      <c r="I1" s="107"/>
      <c r="J1" s="107"/>
      <c r="K1" s="107"/>
    </row>
    <row r="2" spans="1:11" ht="12.75">
      <c r="A2" s="107"/>
      <c r="B2" s="257" t="s">
        <v>208</v>
      </c>
      <c r="C2" s="257"/>
      <c r="D2" s="257"/>
      <c r="E2" s="257"/>
      <c r="F2" s="257"/>
      <c r="G2" s="257"/>
      <c r="H2" s="257"/>
      <c r="I2" s="257"/>
      <c r="J2" s="257"/>
      <c r="K2" s="107"/>
    </row>
    <row r="3" spans="1:11" ht="12.75">
      <c r="A3" s="107"/>
      <c r="B3" s="257" t="s">
        <v>35</v>
      </c>
      <c r="C3" s="257"/>
      <c r="D3" s="257"/>
      <c r="E3" s="257"/>
      <c r="F3" s="257"/>
      <c r="G3" s="257"/>
      <c r="H3" s="257"/>
      <c r="I3" s="257"/>
      <c r="J3" s="257"/>
      <c r="K3" s="107"/>
    </row>
    <row r="4" spans="1:11" ht="12.75">
      <c r="A4" s="107"/>
      <c r="B4" s="109"/>
      <c r="C4" s="109"/>
      <c r="D4" s="109"/>
      <c r="E4" s="109"/>
      <c r="F4" s="109"/>
      <c r="G4" s="109"/>
      <c r="H4" s="109"/>
      <c r="I4" s="109"/>
      <c r="J4" s="109"/>
      <c r="K4" s="107"/>
    </row>
    <row r="5" spans="1:12" ht="12.75">
      <c r="A5" s="107"/>
      <c r="B5" s="107"/>
      <c r="C5" s="107"/>
      <c r="D5" s="107"/>
      <c r="E5" s="107"/>
      <c r="F5" s="107"/>
      <c r="G5" s="107"/>
      <c r="H5" s="107"/>
      <c r="I5" s="107"/>
      <c r="J5" s="107"/>
      <c r="K5" s="107"/>
      <c r="L5" s="110"/>
    </row>
    <row r="6" spans="1:11" ht="12.75">
      <c r="A6" s="107"/>
      <c r="B6" s="111" t="s">
        <v>15</v>
      </c>
      <c r="C6" s="112"/>
      <c r="D6" s="113" t="s">
        <v>36</v>
      </c>
      <c r="E6" s="113" t="s">
        <v>37</v>
      </c>
      <c r="F6" s="113" t="s">
        <v>38</v>
      </c>
      <c r="G6" s="114"/>
      <c r="H6" s="114" t="s">
        <v>39</v>
      </c>
      <c r="I6" s="113" t="s">
        <v>40</v>
      </c>
      <c r="J6" s="115" t="s">
        <v>41</v>
      </c>
      <c r="K6" s="107"/>
    </row>
    <row r="7" spans="1:11" ht="12.75">
      <c r="A7" s="107"/>
      <c r="B7" s="116"/>
      <c r="C7" s="117"/>
      <c r="D7" s="118" t="s">
        <v>42</v>
      </c>
      <c r="E7" s="118" t="s">
        <v>43</v>
      </c>
      <c r="F7" s="118" t="s">
        <v>43</v>
      </c>
      <c r="G7" s="119"/>
      <c r="H7" s="119" t="s">
        <v>44</v>
      </c>
      <c r="I7" s="118" t="s">
        <v>45</v>
      </c>
      <c r="J7" s="120" t="s">
        <v>46</v>
      </c>
      <c r="K7" s="107"/>
    </row>
    <row r="8" spans="1:11" ht="12.75">
      <c r="A8" s="107"/>
      <c r="B8" s="121"/>
      <c r="C8" s="122"/>
      <c r="D8" s="123"/>
      <c r="E8" s="123"/>
      <c r="F8" s="123"/>
      <c r="G8" s="109"/>
      <c r="H8" s="109"/>
      <c r="I8" s="123"/>
      <c r="J8" s="113"/>
      <c r="K8" s="107"/>
    </row>
    <row r="9" spans="1:11" ht="12.75">
      <c r="A9" s="107"/>
      <c r="B9" s="124" t="s">
        <v>47</v>
      </c>
      <c r="C9" s="125"/>
      <c r="D9" s="126">
        <v>10</v>
      </c>
      <c r="E9" s="127">
        <v>0</v>
      </c>
      <c r="F9" s="128">
        <f>+J35</f>
        <v>79.41000000000001</v>
      </c>
      <c r="G9" s="129"/>
      <c r="H9" s="130">
        <f>+D9*SUM(E9:F9)</f>
        <v>794.1000000000001</v>
      </c>
      <c r="I9" s="127"/>
      <c r="J9" s="131">
        <f>+H9/D9</f>
        <v>79.41000000000001</v>
      </c>
      <c r="K9" s="107"/>
    </row>
    <row r="10" spans="1:11" ht="12.75">
      <c r="A10" s="107"/>
      <c r="B10" s="132"/>
      <c r="C10" s="125"/>
      <c r="D10" s="126"/>
      <c r="E10" s="127"/>
      <c r="F10" s="127"/>
      <c r="G10" s="130"/>
      <c r="H10" s="130"/>
      <c r="I10" s="127"/>
      <c r="J10" s="127"/>
      <c r="K10" s="107"/>
    </row>
    <row r="11" spans="1:11" ht="12.75">
      <c r="A11" s="107"/>
      <c r="B11" s="124" t="s">
        <v>173</v>
      </c>
      <c r="C11" s="125"/>
      <c r="D11" s="126">
        <v>4</v>
      </c>
      <c r="E11" s="127">
        <f>+J22</f>
        <v>139.8857142857143</v>
      </c>
      <c r="F11" s="127">
        <f>+F9</f>
        <v>79.41000000000001</v>
      </c>
      <c r="G11" s="130"/>
      <c r="H11" s="130">
        <f>+D11*SUM(E11:F11)</f>
        <v>877.1828571428573</v>
      </c>
      <c r="I11" s="127"/>
      <c r="J11" s="131">
        <f>+H11/D11</f>
        <v>219.29571428571433</v>
      </c>
      <c r="K11" s="107"/>
    </row>
    <row r="12" spans="1:11" ht="12.75">
      <c r="A12" s="107"/>
      <c r="B12" s="132"/>
      <c r="C12" s="125"/>
      <c r="D12" s="126"/>
      <c r="E12" s="127"/>
      <c r="F12" s="127"/>
      <c r="G12" s="130"/>
      <c r="H12" s="130"/>
      <c r="I12" s="127"/>
      <c r="J12" s="127"/>
      <c r="K12" s="107"/>
    </row>
    <row r="13" spans="1:11" ht="12.75">
      <c r="A13" s="107"/>
      <c r="B13" s="133" t="s">
        <v>174</v>
      </c>
      <c r="C13" s="125"/>
      <c r="D13" s="126">
        <v>10</v>
      </c>
      <c r="E13" s="127">
        <f>+E11</f>
        <v>139.8857142857143</v>
      </c>
      <c r="F13" s="127">
        <f>+F9</f>
        <v>79.41000000000001</v>
      </c>
      <c r="G13" s="130"/>
      <c r="H13" s="130">
        <f>+D13*SUM(E13:F13)</f>
        <v>2192.9571428571435</v>
      </c>
      <c r="I13" s="127">
        <f>+H13*39.3%</f>
        <v>861.8321571428573</v>
      </c>
      <c r="J13" s="134">
        <f>(SUM(H13:I13)/D13)</f>
        <v>305.4789300000001</v>
      </c>
      <c r="K13" s="107"/>
    </row>
    <row r="14" spans="1:11" ht="12.75">
      <c r="A14" s="107"/>
      <c r="B14" s="132" t="s">
        <v>164</v>
      </c>
      <c r="C14" s="125"/>
      <c r="D14" s="126"/>
      <c r="E14" s="127"/>
      <c r="F14" s="127"/>
      <c r="G14" s="130"/>
      <c r="H14" s="130"/>
      <c r="I14" s="127"/>
      <c r="J14" s="134">
        <f>+J15-J13</f>
        <v>14.521069999999895</v>
      </c>
      <c r="K14" s="107"/>
    </row>
    <row r="15" spans="1:12" ht="12.75">
      <c r="A15" s="107"/>
      <c r="B15" s="124" t="s">
        <v>48</v>
      </c>
      <c r="C15" s="125"/>
      <c r="D15" s="126"/>
      <c r="E15" s="127"/>
      <c r="F15" s="127"/>
      <c r="G15" s="130"/>
      <c r="H15" s="130"/>
      <c r="I15" s="127"/>
      <c r="J15" s="135">
        <v>320</v>
      </c>
      <c r="K15" s="107"/>
      <c r="L15" s="136"/>
    </row>
    <row r="16" spans="1:11" ht="12.75">
      <c r="A16" s="107"/>
      <c r="B16" s="132"/>
      <c r="C16" s="125"/>
      <c r="D16" s="126"/>
      <c r="E16" s="137"/>
      <c r="F16" s="137"/>
      <c r="G16" s="107"/>
      <c r="H16" s="138"/>
      <c r="I16" s="137"/>
      <c r="J16" s="139"/>
      <c r="K16" s="107"/>
    </row>
    <row r="17" spans="1:11" ht="12.75">
      <c r="A17" s="107"/>
      <c r="B17" s="116" t="s">
        <v>49</v>
      </c>
      <c r="C17" s="140"/>
      <c r="D17" s="141">
        <f>SUM(D9:D13)</f>
        <v>24</v>
      </c>
      <c r="E17" s="142"/>
      <c r="F17" s="142"/>
      <c r="G17" s="107"/>
      <c r="H17" s="143">
        <f>SUM(H9:H13)</f>
        <v>3864.2400000000007</v>
      </c>
      <c r="I17" s="142"/>
      <c r="J17" s="142"/>
      <c r="K17" s="107"/>
    </row>
    <row r="18" spans="1:11" ht="12.75">
      <c r="A18" s="107"/>
      <c r="B18" s="107"/>
      <c r="C18" s="107"/>
      <c r="D18" s="107"/>
      <c r="E18" s="107"/>
      <c r="F18" s="107"/>
      <c r="G18" s="107"/>
      <c r="H18" s="107"/>
      <c r="I18" s="107"/>
      <c r="J18" s="107"/>
      <c r="K18" s="107"/>
    </row>
    <row r="19" spans="1:11" ht="12.75">
      <c r="A19" s="107"/>
      <c r="B19" s="107"/>
      <c r="C19" s="107"/>
      <c r="D19" s="107"/>
      <c r="E19" s="107"/>
      <c r="F19" s="107"/>
      <c r="G19" s="107"/>
      <c r="H19" s="107"/>
      <c r="I19" s="107"/>
      <c r="J19" s="107"/>
      <c r="K19" s="107"/>
    </row>
    <row r="20" spans="1:11" ht="12.75">
      <c r="A20" s="107"/>
      <c r="B20" s="144" t="s">
        <v>175</v>
      </c>
      <c r="C20" s="107"/>
      <c r="D20" s="107"/>
      <c r="E20" s="107"/>
      <c r="F20" s="107"/>
      <c r="G20" s="107"/>
      <c r="H20" s="145" t="s">
        <v>50</v>
      </c>
      <c r="I20" s="146" t="s">
        <v>51</v>
      </c>
      <c r="J20" s="146" t="s">
        <v>43</v>
      </c>
      <c r="K20" s="107"/>
    </row>
    <row r="21" spans="1:11" ht="12.75">
      <c r="A21" s="107"/>
      <c r="B21" s="144"/>
      <c r="C21" s="107"/>
      <c r="D21" s="107"/>
      <c r="E21" s="107"/>
      <c r="F21" s="107"/>
      <c r="G21" s="107"/>
      <c r="H21" s="147"/>
      <c r="I21" s="146"/>
      <c r="J21" s="146"/>
      <c r="K21" s="107"/>
    </row>
    <row r="22" spans="1:11" ht="21" customHeight="1">
      <c r="A22" s="107"/>
      <c r="B22" s="258" t="s">
        <v>176</v>
      </c>
      <c r="C22" s="258"/>
      <c r="D22" s="258"/>
      <c r="E22" s="258"/>
      <c r="F22" s="149">
        <f>80*24*(1.02)</f>
        <v>1958.4</v>
      </c>
      <c r="G22" s="150"/>
      <c r="H22" s="151" t="s">
        <v>52</v>
      </c>
      <c r="I22" s="152">
        <f>SUM(D9:D11)</f>
        <v>14</v>
      </c>
      <c r="J22" s="153">
        <f>+F22/I22</f>
        <v>139.8857142857143</v>
      </c>
      <c r="K22" s="107"/>
    </row>
    <row r="23" spans="1:11" ht="21" customHeight="1">
      <c r="A23" s="107"/>
      <c r="B23" s="148"/>
      <c r="C23" s="148"/>
      <c r="D23" s="148"/>
      <c r="E23" s="148"/>
      <c r="F23" s="150"/>
      <c r="G23" s="150"/>
      <c r="H23" s="151"/>
      <c r="I23" s="152"/>
      <c r="J23" s="154"/>
      <c r="K23" s="107"/>
    </row>
    <row r="24" spans="1:11" ht="24.75" customHeight="1">
      <c r="A24" s="107"/>
      <c r="B24" s="259" t="s">
        <v>63</v>
      </c>
      <c r="C24" s="259"/>
      <c r="D24" s="259"/>
      <c r="E24" s="259"/>
      <c r="F24" s="150"/>
      <c r="G24" s="150"/>
      <c r="H24" s="151"/>
      <c r="I24" s="152"/>
      <c r="J24" s="154"/>
      <c r="K24" s="107"/>
    </row>
    <row r="25" spans="1:11" ht="21" customHeight="1">
      <c r="A25" s="107"/>
      <c r="B25" s="155" t="s">
        <v>177</v>
      </c>
      <c r="C25" s="107"/>
      <c r="D25" s="107"/>
      <c r="E25" s="107"/>
      <c r="F25" s="150">
        <f>(8*24)*1.02</f>
        <v>195.84</v>
      </c>
      <c r="G25" s="150"/>
      <c r="H25" s="156"/>
      <c r="I25" s="157"/>
      <c r="J25" s="107"/>
      <c r="K25" s="107"/>
    </row>
    <row r="26" spans="1:11" ht="12.75">
      <c r="A26" s="107"/>
      <c r="B26" s="107"/>
      <c r="C26" s="107"/>
      <c r="D26" s="107"/>
      <c r="E26" s="107"/>
      <c r="F26" s="107"/>
      <c r="G26" s="107"/>
      <c r="H26" s="156"/>
      <c r="I26" s="157"/>
      <c r="J26" s="107"/>
      <c r="K26" s="107"/>
    </row>
    <row r="27" spans="1:11" ht="12.75">
      <c r="A27" s="107"/>
      <c r="B27" s="144" t="s">
        <v>53</v>
      </c>
      <c r="C27" s="107"/>
      <c r="D27" s="107"/>
      <c r="E27" s="107"/>
      <c r="F27" s="158">
        <v>400</v>
      </c>
      <c r="G27" s="158"/>
      <c r="H27" s="156"/>
      <c r="I27" s="157"/>
      <c r="J27" s="107"/>
      <c r="K27" s="107"/>
    </row>
    <row r="28" spans="1:11" ht="12.75">
      <c r="A28" s="107"/>
      <c r="B28" s="107"/>
      <c r="C28" s="107"/>
      <c r="D28" s="107"/>
      <c r="E28" s="107"/>
      <c r="F28" s="107"/>
      <c r="G28" s="107"/>
      <c r="H28" s="156"/>
      <c r="I28" s="157"/>
      <c r="J28" s="107"/>
      <c r="K28" s="107"/>
    </row>
    <row r="29" spans="1:11" ht="12.75">
      <c r="A29" s="107"/>
      <c r="B29" s="144" t="s">
        <v>54</v>
      </c>
      <c r="C29" s="107"/>
      <c r="D29" s="107"/>
      <c r="E29" s="107"/>
      <c r="F29" s="158">
        <v>250</v>
      </c>
      <c r="G29" s="158"/>
      <c r="H29" s="156"/>
      <c r="I29" s="157"/>
      <c r="J29" s="107"/>
      <c r="K29" s="107"/>
    </row>
    <row r="30" spans="1:11" ht="12.75">
      <c r="A30" s="107"/>
      <c r="B30" s="144"/>
      <c r="C30" s="107"/>
      <c r="D30" s="107"/>
      <c r="E30" s="107"/>
      <c r="F30" s="107"/>
      <c r="G30" s="107"/>
      <c r="H30" s="156"/>
      <c r="I30" s="157"/>
      <c r="J30" s="107"/>
      <c r="K30" s="107"/>
    </row>
    <row r="31" spans="1:11" ht="12.75">
      <c r="A31" s="107"/>
      <c r="B31" s="144" t="s">
        <v>178</v>
      </c>
      <c r="C31" s="107"/>
      <c r="D31" s="107"/>
      <c r="E31" s="107"/>
      <c r="F31" s="158">
        <f>+D17*15</f>
        <v>360</v>
      </c>
      <c r="G31" s="158"/>
      <c r="H31" s="156"/>
      <c r="I31" s="157"/>
      <c r="J31" s="107"/>
      <c r="K31" s="107"/>
    </row>
    <row r="32" spans="1:11" ht="12.75">
      <c r="A32" s="107"/>
      <c r="B32" s="144"/>
      <c r="C32" s="107"/>
      <c r="D32" s="107"/>
      <c r="E32" s="107"/>
      <c r="F32" s="107" t="s">
        <v>179</v>
      </c>
      <c r="G32" s="107"/>
      <c r="H32" s="156"/>
      <c r="I32" s="157"/>
      <c r="J32" s="107"/>
      <c r="K32" s="107"/>
    </row>
    <row r="33" spans="1:11" ht="12.75">
      <c r="A33" s="107"/>
      <c r="B33" s="144" t="s">
        <v>55</v>
      </c>
      <c r="C33" s="107"/>
      <c r="D33" s="107"/>
      <c r="E33" s="107"/>
      <c r="F33" s="158">
        <v>700</v>
      </c>
      <c r="G33" s="158"/>
      <c r="H33" s="159"/>
      <c r="I33" s="157"/>
      <c r="J33" s="150"/>
      <c r="K33" s="107"/>
    </row>
    <row r="34" spans="1:11" ht="12.75">
      <c r="A34" s="107"/>
      <c r="B34" s="107"/>
      <c r="C34" s="107"/>
      <c r="D34" s="107"/>
      <c r="E34" s="107"/>
      <c r="F34" s="158"/>
      <c r="G34" s="158"/>
      <c r="H34" s="159"/>
      <c r="I34" s="157"/>
      <c r="J34" s="150"/>
      <c r="K34" s="107"/>
    </row>
    <row r="35" spans="1:11" ht="12.75">
      <c r="A35" s="107"/>
      <c r="B35" s="107" t="s">
        <v>180</v>
      </c>
      <c r="C35" s="107"/>
      <c r="D35" s="107"/>
      <c r="E35" s="107"/>
      <c r="F35" s="160">
        <f>SUM(F25:F33)</f>
        <v>1905.8400000000001</v>
      </c>
      <c r="G35" s="158"/>
      <c r="H35" s="161" t="s">
        <v>56</v>
      </c>
      <c r="I35" s="157">
        <f>+D17</f>
        <v>24</v>
      </c>
      <c r="J35" s="149">
        <f>+F35/I35</f>
        <v>79.41000000000001</v>
      </c>
      <c r="K35" s="107"/>
    </row>
    <row r="36" spans="1:11" ht="12.75">
      <c r="A36" s="107"/>
      <c r="B36" s="107"/>
      <c r="C36" s="107"/>
      <c r="D36" s="107"/>
      <c r="E36" s="107"/>
      <c r="F36" s="158"/>
      <c r="G36" s="158"/>
      <c r="H36" s="161"/>
      <c r="I36" s="157"/>
      <c r="J36" s="150"/>
      <c r="K36" s="107"/>
    </row>
    <row r="37" spans="1:11" ht="12.75">
      <c r="A37" s="107"/>
      <c r="B37" s="107"/>
      <c r="C37" s="107"/>
      <c r="D37" s="107"/>
      <c r="E37" s="107"/>
      <c r="F37" s="107"/>
      <c r="G37" s="107"/>
      <c r="H37" s="107"/>
      <c r="I37" s="107"/>
      <c r="J37" s="107"/>
      <c r="K37" s="107"/>
    </row>
    <row r="38" spans="1:11" ht="12.75">
      <c r="A38" s="107"/>
      <c r="B38" s="107" t="s">
        <v>57</v>
      </c>
      <c r="C38" s="107"/>
      <c r="D38" s="107"/>
      <c r="E38" s="107"/>
      <c r="F38" s="158">
        <f>+F22+F35</f>
        <v>3864.2400000000002</v>
      </c>
      <c r="G38" s="158"/>
      <c r="H38" s="162" t="s">
        <v>58</v>
      </c>
      <c r="I38" s="163">
        <f>+D17</f>
        <v>24</v>
      </c>
      <c r="J38" s="130">
        <f>+F38/I38</f>
        <v>161.01000000000002</v>
      </c>
      <c r="K38" s="107"/>
    </row>
    <row r="39" spans="1:11" ht="12.75">
      <c r="A39" s="1"/>
      <c r="B39" s="1"/>
      <c r="C39" s="5" t="s">
        <v>62</v>
      </c>
      <c r="D39" s="5"/>
      <c r="E39" s="164"/>
      <c r="F39" s="165"/>
      <c r="G39" s="165"/>
      <c r="H39" s="166"/>
      <c r="I39" s="167"/>
      <c r="J39" s="168"/>
      <c r="K39" s="107"/>
    </row>
    <row r="40" spans="1:11" ht="6.75" customHeight="1">
      <c r="A40" s="1"/>
      <c r="B40" s="1"/>
      <c r="C40" s="1"/>
      <c r="D40" s="1"/>
      <c r="E40" s="107"/>
      <c r="F40" s="158"/>
      <c r="G40" s="158"/>
      <c r="H40" s="138"/>
      <c r="I40" s="138"/>
      <c r="J40" s="162"/>
      <c r="K40" s="107"/>
    </row>
    <row r="41" spans="1:11" ht="12.75" customHeight="1">
      <c r="A41" s="3" t="s">
        <v>59</v>
      </c>
      <c r="B41" s="2" t="s">
        <v>60</v>
      </c>
      <c r="C41" s="1"/>
      <c r="D41" s="1"/>
      <c r="E41" s="107"/>
      <c r="F41" s="107"/>
      <c r="G41" s="107"/>
      <c r="H41" s="107"/>
      <c r="I41" s="107"/>
      <c r="J41" s="107"/>
      <c r="K41" s="107"/>
    </row>
    <row r="42" spans="1:11" ht="6.75" customHeight="1">
      <c r="A42" s="1"/>
      <c r="B42" s="1"/>
      <c r="C42" s="1"/>
      <c r="D42" s="1"/>
      <c r="E42" s="107"/>
      <c r="F42" s="107"/>
      <c r="G42" s="107"/>
      <c r="H42" s="107"/>
      <c r="I42" s="107"/>
      <c r="J42" s="107"/>
      <c r="K42" s="107"/>
    </row>
    <row r="43" spans="1:11" ht="12.75">
      <c r="A43" s="4" t="s">
        <v>51</v>
      </c>
      <c r="B43" s="2" t="s">
        <v>61</v>
      </c>
      <c r="C43" s="1"/>
      <c r="D43" s="1"/>
      <c r="E43" s="107"/>
      <c r="F43" s="107"/>
      <c r="G43" s="107"/>
      <c r="H43" s="107"/>
      <c r="I43" s="107"/>
      <c r="J43" s="107"/>
      <c r="K43" s="107"/>
    </row>
    <row r="44" spans="1:11" ht="12.75">
      <c r="A44" s="107"/>
      <c r="B44" s="107"/>
      <c r="C44" s="107"/>
      <c r="D44" s="107"/>
      <c r="E44" s="107"/>
      <c r="F44" s="107"/>
      <c r="G44" s="107"/>
      <c r="H44" s="107"/>
      <c r="I44" s="107"/>
      <c r="J44" s="107"/>
      <c r="K44" s="107"/>
    </row>
    <row r="45" spans="1:11" ht="12.75">
      <c r="A45" s="107"/>
      <c r="B45" s="107"/>
      <c r="C45" s="107"/>
      <c r="D45" s="107"/>
      <c r="E45" s="107"/>
      <c r="F45" s="107"/>
      <c r="G45" s="107"/>
      <c r="H45" s="107"/>
      <c r="I45" s="107"/>
      <c r="J45" s="107"/>
      <c r="K45" s="107"/>
    </row>
    <row r="46" spans="1:11" ht="12.75">
      <c r="A46" s="107"/>
      <c r="B46" s="107"/>
      <c r="C46" s="107"/>
      <c r="D46" s="107"/>
      <c r="E46" s="107"/>
      <c r="F46" s="107"/>
      <c r="G46" s="107"/>
      <c r="H46" s="107"/>
      <c r="I46" s="107"/>
      <c r="J46" s="107"/>
      <c r="K46" s="107"/>
    </row>
    <row r="47" spans="1:11" ht="12.75">
      <c r="A47" s="107"/>
      <c r="B47" s="107"/>
      <c r="C47" s="107"/>
      <c r="D47" s="107"/>
      <c r="E47" s="107"/>
      <c r="F47" s="107"/>
      <c r="G47" s="107"/>
      <c r="H47" s="107"/>
      <c r="I47" s="107"/>
      <c r="J47" s="107"/>
      <c r="K47" s="107"/>
    </row>
    <row r="48" spans="1:11" ht="12.75">
      <c r="A48" s="107"/>
      <c r="B48" s="107"/>
      <c r="C48" s="107"/>
      <c r="D48" s="107"/>
      <c r="E48" s="107"/>
      <c r="F48" s="107"/>
      <c r="G48" s="107"/>
      <c r="H48" s="107"/>
      <c r="I48" s="107"/>
      <c r="J48" s="107"/>
      <c r="K48" s="107"/>
    </row>
    <row r="49" spans="1:11" ht="12.75">
      <c r="A49" s="107"/>
      <c r="B49" s="107"/>
      <c r="C49" s="107"/>
      <c r="D49" s="107"/>
      <c r="E49" s="107"/>
      <c r="F49" s="107"/>
      <c r="G49" s="107"/>
      <c r="H49" s="107"/>
      <c r="I49" s="107"/>
      <c r="J49" s="107"/>
      <c r="K49" s="107"/>
    </row>
  </sheetData>
  <sheetProtection selectLockedCells="1" selectUnlockedCells="1"/>
  <mergeCells count="4">
    <mergeCell ref="B2:J2"/>
    <mergeCell ref="B3:J3"/>
    <mergeCell ref="B22:E22"/>
    <mergeCell ref="B24:E24"/>
  </mergeCells>
  <printOptions/>
  <pageMargins left="1" right="1" top="1" bottom="1" header="0.7875" footer="0.7875"/>
  <pageSetup fitToHeight="1" fitToWidth="1" horizontalDpi="300" verticalDpi="300" orientation="portrait" scale="97" r:id="rId2"/>
  <headerFooter alignWithMargins="0">
    <oddFooter>&amp;C&amp;"DejaVu Sans,Book"&amp;12Page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Z55"/>
  <sheetViews>
    <sheetView tabSelected="1" view="pageBreakPreview" zoomScale="75" zoomScaleSheetLayoutView="75" zoomScalePageLayoutView="0" workbookViewId="0" topLeftCell="A1">
      <selection activeCell="S39" sqref="S39:T39"/>
    </sheetView>
  </sheetViews>
  <sheetFormatPr defaultColWidth="8.8515625" defaultRowHeight="12.75"/>
  <cols>
    <col min="1" max="1" width="5.28125" style="7" customWidth="1"/>
    <col min="2" max="2" width="5.8515625" style="7" customWidth="1"/>
    <col min="3" max="3" width="5.140625" style="7" customWidth="1"/>
    <col min="4" max="4" width="8.140625" style="7" customWidth="1"/>
    <col min="5" max="5" width="5.28125" style="7" customWidth="1"/>
    <col min="6" max="6" width="8.8515625" style="7" customWidth="1"/>
    <col min="7" max="7" width="5.7109375" style="7" customWidth="1"/>
    <col min="8" max="8" width="1.8515625" style="7" customWidth="1"/>
    <col min="9" max="9" width="5.421875" style="7" customWidth="1"/>
    <col min="10" max="10" width="8.140625" style="7" customWidth="1"/>
    <col min="11" max="11" width="9.8515625" style="7" customWidth="1"/>
    <col min="12" max="12" width="7.421875" style="7" customWidth="1"/>
    <col min="13" max="13" width="9.8515625" style="7" customWidth="1"/>
    <col min="14" max="14" width="6.421875" style="7" customWidth="1"/>
    <col min="15" max="15" width="4.28125" style="7" customWidth="1"/>
    <col min="16" max="16" width="31.140625" style="7" customWidth="1"/>
    <col min="17" max="16384" width="8.8515625" style="7" customWidth="1"/>
  </cols>
  <sheetData>
    <row r="1" spans="1:14" ht="12.75">
      <c r="A1" s="66"/>
      <c r="B1" s="67"/>
      <c r="C1" s="67"/>
      <c r="D1" s="67"/>
      <c r="E1" s="67"/>
      <c r="F1" s="67"/>
      <c r="G1" s="67"/>
      <c r="H1" s="67"/>
      <c r="I1" s="67"/>
      <c r="J1" s="67"/>
      <c r="K1" s="67"/>
      <c r="L1" s="67"/>
      <c r="M1" s="67"/>
      <c r="N1" s="68"/>
    </row>
    <row r="2" spans="1:14" ht="12.75">
      <c r="A2" s="69"/>
      <c r="B2" s="6"/>
      <c r="C2" s="6"/>
      <c r="D2" s="6"/>
      <c r="E2" s="6"/>
      <c r="F2" s="6"/>
      <c r="G2" s="6"/>
      <c r="H2" s="6"/>
      <c r="I2" s="6"/>
      <c r="J2" s="6"/>
      <c r="K2" s="6"/>
      <c r="L2" s="6"/>
      <c r="M2" s="6"/>
      <c r="N2" s="70"/>
    </row>
    <row r="3" spans="1:14" ht="12.75">
      <c r="A3" s="69"/>
      <c r="B3" s="6"/>
      <c r="C3" s="6"/>
      <c r="D3" s="6"/>
      <c r="E3" s="6"/>
      <c r="F3" s="6"/>
      <c r="G3" s="6"/>
      <c r="H3" s="6"/>
      <c r="I3" s="6"/>
      <c r="J3" s="6"/>
      <c r="K3" s="6"/>
      <c r="L3" s="71" t="s">
        <v>64</v>
      </c>
      <c r="M3" s="262"/>
      <c r="N3" s="263"/>
    </row>
    <row r="4" spans="1:14" ht="12.75">
      <c r="A4" s="69"/>
      <c r="B4" s="6"/>
      <c r="C4" s="6"/>
      <c r="D4" s="6"/>
      <c r="E4" s="6"/>
      <c r="F4" s="6"/>
      <c r="G4" s="6"/>
      <c r="H4" s="6"/>
      <c r="I4" s="6"/>
      <c r="J4" s="6"/>
      <c r="K4" s="6"/>
      <c r="L4" s="6"/>
      <c r="M4" s="6"/>
      <c r="N4" s="70"/>
    </row>
    <row r="5" spans="1:14" ht="12.75">
      <c r="A5" s="69"/>
      <c r="B5" s="6"/>
      <c r="C5" s="6"/>
      <c r="D5" s="6"/>
      <c r="E5" s="275"/>
      <c r="F5" s="275"/>
      <c r="G5" s="275"/>
      <c r="H5" s="275"/>
      <c r="I5" s="275"/>
      <c r="J5" s="275"/>
      <c r="K5" s="275"/>
      <c r="L5" s="71" t="s">
        <v>9</v>
      </c>
      <c r="M5" s="286"/>
      <c r="N5" s="263"/>
    </row>
    <row r="6" spans="1:14" ht="18.75" customHeight="1">
      <c r="A6" s="69"/>
      <c r="B6" s="6"/>
      <c r="C6" s="6"/>
      <c r="D6" s="6"/>
      <c r="E6" s="275"/>
      <c r="F6" s="275"/>
      <c r="G6" s="275"/>
      <c r="H6" s="275"/>
      <c r="I6" s="275"/>
      <c r="J6" s="275"/>
      <c r="K6" s="275"/>
      <c r="L6" s="6"/>
      <c r="M6" s="6"/>
      <c r="N6" s="70"/>
    </row>
    <row r="7" spans="1:14" ht="19.5" customHeight="1">
      <c r="A7" s="72" t="s">
        <v>65</v>
      </c>
      <c r="B7" s="73"/>
      <c r="C7" s="73"/>
      <c r="D7" s="73"/>
      <c r="E7" s="262"/>
      <c r="F7" s="262"/>
      <c r="G7" s="262"/>
      <c r="H7" s="262"/>
      <c r="I7" s="346" t="s">
        <v>12</v>
      </c>
      <c r="J7" s="346"/>
      <c r="K7" s="346"/>
      <c r="L7" s="287"/>
      <c r="M7" s="287"/>
      <c r="N7" s="288"/>
    </row>
    <row r="8" spans="1:14" ht="10.5" customHeight="1">
      <c r="A8" s="266"/>
      <c r="B8" s="267"/>
      <c r="C8" s="267"/>
      <c r="D8" s="267"/>
      <c r="E8" s="267"/>
      <c r="F8" s="74"/>
      <c r="G8" s="74"/>
      <c r="H8" s="74"/>
      <c r="I8" s="74"/>
      <c r="J8" s="74"/>
      <c r="K8" s="74"/>
      <c r="L8" s="6"/>
      <c r="M8" s="6"/>
      <c r="N8" s="70"/>
    </row>
    <row r="9" spans="1:14" ht="15.75" customHeight="1">
      <c r="A9" s="69" t="s">
        <v>1</v>
      </c>
      <c r="B9" s="6"/>
      <c r="C9" s="74"/>
      <c r="D9" s="74"/>
      <c r="E9" s="287"/>
      <c r="F9" s="287"/>
      <c r="G9" s="287"/>
      <c r="H9" s="287"/>
      <c r="I9" s="287"/>
      <c r="J9" s="287"/>
      <c r="K9" s="287"/>
      <c r="L9" s="287"/>
      <c r="M9" s="287"/>
      <c r="N9" s="288"/>
    </row>
    <row r="10" spans="1:14" ht="10.5" customHeight="1" thickBot="1">
      <c r="A10" s="75"/>
      <c r="B10" s="76"/>
      <c r="C10" s="76"/>
      <c r="D10" s="76"/>
      <c r="E10" s="76"/>
      <c r="F10" s="76"/>
      <c r="G10" s="76"/>
      <c r="H10" s="76"/>
      <c r="I10" s="76"/>
      <c r="J10" s="76"/>
      <c r="K10" s="76"/>
      <c r="L10" s="76"/>
      <c r="M10" s="76"/>
      <c r="N10" s="77"/>
    </row>
    <row r="11" spans="1:19" ht="16.5" customHeight="1" thickBot="1">
      <c r="A11" s="289" t="s">
        <v>66</v>
      </c>
      <c r="B11" s="290"/>
      <c r="C11" s="290"/>
      <c r="D11" s="290"/>
      <c r="E11" s="290"/>
      <c r="F11" s="290"/>
      <c r="G11" s="290"/>
      <c r="H11" s="285"/>
      <c r="I11" s="280" t="s">
        <v>19</v>
      </c>
      <c r="J11" s="281"/>
      <c r="K11" s="281"/>
      <c r="L11" s="78" t="s">
        <v>28</v>
      </c>
      <c r="M11" s="78"/>
      <c r="N11" s="79"/>
      <c r="S11" s="99"/>
    </row>
    <row r="12" spans="1:14" ht="16.5" customHeight="1">
      <c r="A12" s="80" t="s">
        <v>20</v>
      </c>
      <c r="B12" s="81"/>
      <c r="C12" s="81"/>
      <c r="D12" s="81" t="s">
        <v>148</v>
      </c>
      <c r="E12" s="82"/>
      <c r="F12" s="82"/>
      <c r="G12" s="82"/>
      <c r="H12" s="83"/>
      <c r="I12" s="330" t="s">
        <v>152</v>
      </c>
      <c r="J12" s="331"/>
      <c r="K12" s="331"/>
      <c r="L12" s="331"/>
      <c r="M12" s="331"/>
      <c r="N12" s="332"/>
    </row>
    <row r="13" spans="1:14" ht="16.5" customHeight="1">
      <c r="A13" s="69" t="s">
        <v>21</v>
      </c>
      <c r="B13" s="6"/>
      <c r="C13" s="6"/>
      <c r="D13" s="84" t="s">
        <v>171</v>
      </c>
      <c r="E13" s="84"/>
      <c r="F13" s="84"/>
      <c r="G13" s="84"/>
      <c r="H13" s="85"/>
      <c r="I13" s="334" t="s">
        <v>67</v>
      </c>
      <c r="J13" s="275"/>
      <c r="K13" s="282" t="s">
        <v>167</v>
      </c>
      <c r="L13" s="282"/>
      <c r="M13" s="282"/>
      <c r="N13" s="283"/>
    </row>
    <row r="14" spans="1:14" ht="16.5" customHeight="1">
      <c r="A14" s="69" t="s">
        <v>22</v>
      </c>
      <c r="B14" s="6"/>
      <c r="C14" s="6"/>
      <c r="D14" s="84" t="s">
        <v>68</v>
      </c>
      <c r="E14" s="84"/>
      <c r="F14" s="84"/>
      <c r="G14" s="84"/>
      <c r="H14" s="85"/>
      <c r="I14" s="86"/>
      <c r="J14" s="6"/>
      <c r="K14" s="282" t="s">
        <v>27</v>
      </c>
      <c r="L14" s="282"/>
      <c r="M14" s="282"/>
      <c r="N14" s="283"/>
    </row>
    <row r="15" spans="1:14" ht="16.5" customHeight="1">
      <c r="A15" s="69" t="s">
        <v>23</v>
      </c>
      <c r="B15" s="6"/>
      <c r="C15" s="6"/>
      <c r="D15" s="84" t="s">
        <v>172</v>
      </c>
      <c r="E15" s="84"/>
      <c r="F15" s="84"/>
      <c r="G15" s="84"/>
      <c r="H15" s="85"/>
      <c r="I15" s="86"/>
      <c r="J15" s="6"/>
      <c r="K15" s="282" t="s">
        <v>26</v>
      </c>
      <c r="L15" s="282"/>
      <c r="M15" s="282"/>
      <c r="N15" s="283"/>
    </row>
    <row r="16" spans="1:14" ht="16.5" customHeight="1">
      <c r="A16" s="69" t="s">
        <v>24</v>
      </c>
      <c r="B16" s="6"/>
      <c r="C16" s="6"/>
      <c r="D16" s="84" t="s">
        <v>166</v>
      </c>
      <c r="E16" s="84"/>
      <c r="F16" s="84"/>
      <c r="G16" s="84"/>
      <c r="H16" s="85"/>
      <c r="I16" s="86"/>
      <c r="J16" s="6"/>
      <c r="K16" s="282" t="s">
        <v>168</v>
      </c>
      <c r="L16" s="282"/>
      <c r="M16" s="282"/>
      <c r="N16" s="283"/>
    </row>
    <row r="17" spans="1:14" ht="12.75" customHeight="1" thickBot="1">
      <c r="A17" s="75"/>
      <c r="B17" s="76"/>
      <c r="C17" s="76"/>
      <c r="D17" s="76"/>
      <c r="E17" s="76"/>
      <c r="F17" s="76"/>
      <c r="G17" s="76"/>
      <c r="H17" s="87"/>
      <c r="I17" s="312"/>
      <c r="J17" s="333"/>
      <c r="K17" s="333"/>
      <c r="L17" s="333"/>
      <c r="M17" s="333"/>
      <c r="N17" s="313"/>
    </row>
    <row r="18" spans="1:14" ht="26.25" customHeight="1" thickBot="1">
      <c r="A18" s="291" t="s">
        <v>69</v>
      </c>
      <c r="B18" s="292"/>
      <c r="C18" s="280" t="s">
        <v>70</v>
      </c>
      <c r="D18" s="281"/>
      <c r="E18" s="281"/>
      <c r="F18" s="281"/>
      <c r="G18" s="281"/>
      <c r="H18" s="318"/>
      <c r="I18" s="284" t="s">
        <v>71</v>
      </c>
      <c r="J18" s="285"/>
      <c r="K18" s="328" t="s">
        <v>72</v>
      </c>
      <c r="L18" s="329"/>
      <c r="M18" s="308" t="s">
        <v>73</v>
      </c>
      <c r="N18" s="308"/>
    </row>
    <row r="19" spans="1:14" ht="13.5" customHeight="1">
      <c r="A19" s="88"/>
      <c r="B19" s="89"/>
      <c r="C19" s="272"/>
      <c r="D19" s="273"/>
      <c r="E19" s="273"/>
      <c r="F19" s="273"/>
      <c r="G19" s="273"/>
      <c r="H19" s="274"/>
      <c r="I19" s="271"/>
      <c r="J19" s="270"/>
      <c r="K19" s="276"/>
      <c r="L19" s="277"/>
      <c r="M19" s="276"/>
      <c r="N19" s="277"/>
    </row>
    <row r="20" spans="1:14" ht="13.5" customHeight="1">
      <c r="A20" s="264">
        <v>40368</v>
      </c>
      <c r="B20" s="265"/>
      <c r="C20" s="266" t="s">
        <v>211</v>
      </c>
      <c r="D20" s="267"/>
      <c r="E20" s="267"/>
      <c r="F20" s="267"/>
      <c r="G20" s="267"/>
      <c r="H20" s="268"/>
      <c r="I20" s="335">
        <v>1</v>
      </c>
      <c r="J20" s="336"/>
      <c r="K20" s="276">
        <v>320</v>
      </c>
      <c r="L20" s="277"/>
      <c r="M20" s="276">
        <f>+K20*I20</f>
        <v>320</v>
      </c>
      <c r="N20" s="277"/>
    </row>
    <row r="21" spans="1:14" ht="13.5" customHeight="1">
      <c r="A21" s="264"/>
      <c r="B21" s="265"/>
      <c r="C21" s="266"/>
      <c r="D21" s="267"/>
      <c r="E21" s="267"/>
      <c r="F21" s="267"/>
      <c r="G21" s="267"/>
      <c r="H21" s="268"/>
      <c r="I21" s="271"/>
      <c r="J21" s="270"/>
      <c r="K21" s="276"/>
      <c r="L21" s="277"/>
      <c r="M21" s="319"/>
      <c r="N21" s="320"/>
    </row>
    <row r="22" spans="1:19" ht="13.5" customHeight="1">
      <c r="A22" s="264"/>
      <c r="B22" s="265"/>
      <c r="C22" s="266"/>
      <c r="D22" s="267"/>
      <c r="E22" s="267"/>
      <c r="F22" s="267"/>
      <c r="G22" s="267"/>
      <c r="H22" s="268"/>
      <c r="I22" s="271"/>
      <c r="J22" s="270"/>
      <c r="K22" s="269"/>
      <c r="L22" s="270"/>
      <c r="M22" s="319"/>
      <c r="N22" s="320"/>
      <c r="S22" s="7" t="s">
        <v>0</v>
      </c>
    </row>
    <row r="23" spans="1:14" ht="13.5" customHeight="1">
      <c r="A23" s="264"/>
      <c r="B23" s="265"/>
      <c r="C23" s="266"/>
      <c r="D23" s="267"/>
      <c r="E23" s="267"/>
      <c r="F23" s="267"/>
      <c r="G23" s="267"/>
      <c r="H23" s="268"/>
      <c r="I23" s="271"/>
      <c r="J23" s="270"/>
      <c r="K23" s="276"/>
      <c r="L23" s="277"/>
      <c r="M23" s="319"/>
      <c r="N23" s="320"/>
    </row>
    <row r="24" spans="1:20" ht="13.5" customHeight="1">
      <c r="A24" s="264"/>
      <c r="B24" s="265"/>
      <c r="C24" s="266"/>
      <c r="D24" s="267"/>
      <c r="E24" s="267"/>
      <c r="F24" s="267"/>
      <c r="G24" s="267"/>
      <c r="H24" s="268"/>
      <c r="I24" s="271"/>
      <c r="J24" s="270"/>
      <c r="K24" s="269"/>
      <c r="L24" s="270"/>
      <c r="M24" s="319"/>
      <c r="N24" s="320"/>
      <c r="R24" s="7" t="s">
        <v>0</v>
      </c>
      <c r="T24" s="7" t="s">
        <v>0</v>
      </c>
    </row>
    <row r="25" spans="1:14" ht="13.5" customHeight="1">
      <c r="A25" s="264"/>
      <c r="B25" s="265"/>
      <c r="C25" s="266"/>
      <c r="D25" s="267"/>
      <c r="E25" s="267"/>
      <c r="F25" s="267"/>
      <c r="G25" s="267"/>
      <c r="H25" s="268"/>
      <c r="I25" s="271"/>
      <c r="J25" s="270"/>
      <c r="K25" s="269"/>
      <c r="L25" s="270"/>
      <c r="M25" s="319"/>
      <c r="N25" s="320"/>
    </row>
    <row r="26" spans="1:14" ht="13.5" customHeight="1">
      <c r="A26" s="264"/>
      <c r="B26" s="265"/>
      <c r="C26" s="266"/>
      <c r="D26" s="267"/>
      <c r="E26" s="267"/>
      <c r="F26" s="267"/>
      <c r="G26" s="267"/>
      <c r="H26" s="268"/>
      <c r="I26" s="271"/>
      <c r="J26" s="270"/>
      <c r="K26" s="269"/>
      <c r="L26" s="270"/>
      <c r="M26" s="319"/>
      <c r="N26" s="320"/>
    </row>
    <row r="27" spans="1:14" ht="13.5" customHeight="1">
      <c r="A27" s="264"/>
      <c r="B27" s="265"/>
      <c r="C27" s="266"/>
      <c r="D27" s="267"/>
      <c r="E27" s="267"/>
      <c r="F27" s="267"/>
      <c r="G27" s="267"/>
      <c r="H27" s="268"/>
      <c r="I27" s="271"/>
      <c r="J27" s="270"/>
      <c r="K27" s="90"/>
      <c r="L27" s="65"/>
      <c r="M27" s="92"/>
      <c r="N27" s="93"/>
    </row>
    <row r="28" spans="1:14" ht="13.5" customHeight="1">
      <c r="A28" s="264"/>
      <c r="B28" s="265"/>
      <c r="C28" s="266"/>
      <c r="D28" s="267"/>
      <c r="E28" s="267"/>
      <c r="F28" s="267"/>
      <c r="G28" s="267"/>
      <c r="H28" s="268"/>
      <c r="I28" s="271"/>
      <c r="J28" s="270"/>
      <c r="K28" s="90"/>
      <c r="L28" s="65"/>
      <c r="M28" s="92"/>
      <c r="N28" s="93"/>
    </row>
    <row r="29" spans="1:14" ht="13.5" customHeight="1">
      <c r="A29" s="88"/>
      <c r="B29" s="89"/>
      <c r="C29" s="251"/>
      <c r="D29" s="252"/>
      <c r="E29" s="252"/>
      <c r="F29" s="252"/>
      <c r="G29" s="252"/>
      <c r="H29" s="253"/>
      <c r="I29" s="91"/>
      <c r="J29" s="65"/>
      <c r="K29" s="90"/>
      <c r="L29" s="65"/>
      <c r="M29" s="92"/>
      <c r="N29" s="93"/>
    </row>
    <row r="30" spans="1:14" ht="13.5" customHeight="1">
      <c r="A30" s="88"/>
      <c r="B30" s="89"/>
      <c r="C30" s="251"/>
      <c r="D30" s="252"/>
      <c r="E30" s="252"/>
      <c r="F30" s="252"/>
      <c r="G30" s="252"/>
      <c r="H30" s="253"/>
      <c r="I30" s="91"/>
      <c r="J30" s="65"/>
      <c r="K30" s="90"/>
      <c r="L30" s="65"/>
      <c r="M30" s="92"/>
      <c r="N30" s="93"/>
    </row>
    <row r="31" spans="1:14" ht="13.5" customHeight="1">
      <c r="A31" s="88"/>
      <c r="B31" s="89"/>
      <c r="C31" s="251"/>
      <c r="D31" s="252"/>
      <c r="E31" s="252"/>
      <c r="F31" s="252"/>
      <c r="G31" s="252"/>
      <c r="H31" s="253"/>
      <c r="I31" s="91"/>
      <c r="J31" s="65"/>
      <c r="K31" s="90"/>
      <c r="L31" s="65"/>
      <c r="M31" s="92"/>
      <c r="N31" s="93"/>
    </row>
    <row r="32" spans="1:21" ht="13.5" customHeight="1">
      <c r="A32" s="88"/>
      <c r="B32" s="89"/>
      <c r="C32" s="251"/>
      <c r="D32" s="252"/>
      <c r="E32" s="252"/>
      <c r="F32" s="252"/>
      <c r="G32" s="252"/>
      <c r="H32" s="253"/>
      <c r="I32" s="91"/>
      <c r="J32" s="65"/>
      <c r="K32" s="90"/>
      <c r="L32" s="65"/>
      <c r="M32" s="92"/>
      <c r="N32" s="93"/>
      <c r="S32" s="98"/>
      <c r="T32" s="97"/>
      <c r="U32" s="97"/>
    </row>
    <row r="33" spans="1:14" ht="13.5" customHeight="1">
      <c r="A33" s="88"/>
      <c r="B33" s="89"/>
      <c r="C33" s="251"/>
      <c r="D33" s="252"/>
      <c r="E33" s="252"/>
      <c r="F33" s="252"/>
      <c r="G33" s="252"/>
      <c r="H33" s="253"/>
      <c r="I33" s="91"/>
      <c r="J33" s="65"/>
      <c r="K33" s="90"/>
      <c r="L33" s="65"/>
      <c r="M33" s="92"/>
      <c r="N33" s="93"/>
    </row>
    <row r="34" spans="1:14" ht="13.5" customHeight="1">
      <c r="A34" s="88"/>
      <c r="B34" s="89"/>
      <c r="C34" s="251"/>
      <c r="D34" s="252"/>
      <c r="E34" s="252"/>
      <c r="F34" s="252"/>
      <c r="G34" s="252"/>
      <c r="H34" s="253"/>
      <c r="I34" s="91"/>
      <c r="J34" s="65"/>
      <c r="K34" s="90"/>
      <c r="L34" s="65"/>
      <c r="M34" s="92"/>
      <c r="N34" s="93"/>
    </row>
    <row r="35" spans="1:14" ht="13.5" customHeight="1">
      <c r="A35" s="88"/>
      <c r="B35" s="89"/>
      <c r="C35" s="251"/>
      <c r="D35" s="252"/>
      <c r="E35" s="252"/>
      <c r="F35" s="252"/>
      <c r="G35" s="252"/>
      <c r="H35" s="253"/>
      <c r="I35" s="91"/>
      <c r="J35" s="65"/>
      <c r="K35" s="90"/>
      <c r="L35" s="65"/>
      <c r="M35" s="92"/>
      <c r="N35" s="93"/>
    </row>
    <row r="36" spans="1:14" ht="13.5" customHeight="1">
      <c r="A36" s="88"/>
      <c r="B36" s="89"/>
      <c r="C36" s="251"/>
      <c r="D36" s="252"/>
      <c r="E36" s="252"/>
      <c r="F36" s="252"/>
      <c r="G36" s="252"/>
      <c r="H36" s="253"/>
      <c r="I36" s="91"/>
      <c r="J36" s="65"/>
      <c r="K36" s="90"/>
      <c r="L36" s="65"/>
      <c r="M36" s="92"/>
      <c r="N36" s="93"/>
    </row>
    <row r="37" spans="1:14" ht="13.5" customHeight="1">
      <c r="A37" s="88"/>
      <c r="B37" s="89"/>
      <c r="C37" s="251"/>
      <c r="D37" s="252"/>
      <c r="E37" s="252"/>
      <c r="F37" s="252"/>
      <c r="G37" s="252"/>
      <c r="H37" s="253"/>
      <c r="I37" s="91"/>
      <c r="J37" s="65"/>
      <c r="K37" s="90"/>
      <c r="L37" s="65"/>
      <c r="M37" s="92"/>
      <c r="N37" s="93"/>
    </row>
    <row r="38" spans="1:14" ht="13.5" customHeight="1">
      <c r="A38" s="264"/>
      <c r="B38" s="265"/>
      <c r="C38" s="266"/>
      <c r="D38" s="267"/>
      <c r="E38" s="267"/>
      <c r="F38" s="267"/>
      <c r="G38" s="267"/>
      <c r="H38" s="268"/>
      <c r="I38" s="271"/>
      <c r="J38" s="270"/>
      <c r="K38" s="269"/>
      <c r="L38" s="270"/>
      <c r="M38" s="319"/>
      <c r="N38" s="320"/>
    </row>
    <row r="39" spans="1:14" ht="13.5" customHeight="1">
      <c r="A39" s="264"/>
      <c r="B39" s="265"/>
      <c r="C39" s="266"/>
      <c r="D39" s="267"/>
      <c r="E39" s="267"/>
      <c r="F39" s="267"/>
      <c r="G39" s="267"/>
      <c r="H39" s="268"/>
      <c r="I39" s="271"/>
      <c r="J39" s="270"/>
      <c r="K39" s="269"/>
      <c r="L39" s="270"/>
      <c r="M39" s="319"/>
      <c r="N39" s="320"/>
    </row>
    <row r="40" spans="1:14" ht="13.5" customHeight="1">
      <c r="A40" s="264"/>
      <c r="B40" s="265"/>
      <c r="C40" s="266"/>
      <c r="D40" s="267"/>
      <c r="E40" s="267"/>
      <c r="F40" s="267"/>
      <c r="G40" s="267"/>
      <c r="H40" s="268"/>
      <c r="I40" s="271"/>
      <c r="J40" s="270"/>
      <c r="K40" s="269"/>
      <c r="L40" s="270"/>
      <c r="M40" s="319"/>
      <c r="N40" s="320"/>
    </row>
    <row r="41" spans="1:20" ht="13.5" customHeight="1" thickBot="1">
      <c r="A41" s="264"/>
      <c r="B41" s="265"/>
      <c r="C41" s="266"/>
      <c r="D41" s="267"/>
      <c r="E41" s="267"/>
      <c r="F41" s="267"/>
      <c r="G41" s="267"/>
      <c r="H41" s="268"/>
      <c r="I41" s="312"/>
      <c r="J41" s="313"/>
      <c r="K41" s="327"/>
      <c r="L41" s="313"/>
      <c r="M41" s="339"/>
      <c r="N41" s="340"/>
      <c r="T41" s="7" t="s">
        <v>0</v>
      </c>
    </row>
    <row r="42" spans="1:14" ht="33.75" customHeight="1" thickBot="1">
      <c r="A42" s="316" t="s">
        <v>74</v>
      </c>
      <c r="B42" s="317"/>
      <c r="C42" s="317"/>
      <c r="D42" s="317"/>
      <c r="E42" s="317"/>
      <c r="F42" s="317"/>
      <c r="G42" s="317"/>
      <c r="H42" s="317"/>
      <c r="I42" s="317"/>
      <c r="J42" s="94"/>
      <c r="K42" s="294" t="s">
        <v>25</v>
      </c>
      <c r="L42" s="295"/>
      <c r="M42" s="278">
        <f>SUM(M19:N41)</f>
        <v>320</v>
      </c>
      <c r="N42" s="279"/>
    </row>
    <row r="43" spans="1:17" ht="13.5" customHeight="1" thickBot="1">
      <c r="A43" s="300" t="s">
        <v>75</v>
      </c>
      <c r="B43" s="301"/>
      <c r="C43" s="301"/>
      <c r="D43" s="301"/>
      <c r="E43" s="301"/>
      <c r="F43" s="301"/>
      <c r="G43" s="301"/>
      <c r="H43" s="301"/>
      <c r="I43" s="301"/>
      <c r="J43" s="301"/>
      <c r="K43" s="301"/>
      <c r="L43" s="301"/>
      <c r="M43" s="301"/>
      <c r="N43" s="302"/>
      <c r="P43" s="293"/>
      <c r="Q43" s="293"/>
    </row>
    <row r="44" spans="1:17" ht="15" customHeight="1">
      <c r="A44" s="260" t="s">
        <v>76</v>
      </c>
      <c r="B44" s="323"/>
      <c r="C44" s="324"/>
      <c r="D44" s="260" t="s">
        <v>73</v>
      </c>
      <c r="E44" s="261"/>
      <c r="F44" s="305" t="s">
        <v>76</v>
      </c>
      <c r="G44" s="323"/>
      <c r="H44" s="324"/>
      <c r="I44" s="260" t="s">
        <v>73</v>
      </c>
      <c r="J44" s="261"/>
      <c r="K44" s="305" t="s">
        <v>77</v>
      </c>
      <c r="L44" s="261"/>
      <c r="M44" s="296" t="s">
        <v>78</v>
      </c>
      <c r="N44" s="297"/>
      <c r="P44" s="95"/>
      <c r="Q44" s="95"/>
    </row>
    <row r="45" spans="1:17" ht="13.5" customHeight="1" thickBot="1">
      <c r="A45" s="343" t="s">
        <v>207</v>
      </c>
      <c r="B45" s="344"/>
      <c r="C45" s="345"/>
      <c r="D45" s="325">
        <v>219.3</v>
      </c>
      <c r="E45" s="326"/>
      <c r="F45" s="321" t="s">
        <v>210</v>
      </c>
      <c r="G45" s="322"/>
      <c r="H45" s="322"/>
      <c r="I45" s="325">
        <f>86.18/2</f>
        <v>43.09</v>
      </c>
      <c r="J45" s="326"/>
      <c r="K45" s="341" t="s">
        <v>193</v>
      </c>
      <c r="L45" s="342"/>
      <c r="M45" s="337">
        <v>0</v>
      </c>
      <c r="N45" s="338"/>
      <c r="O45" s="7" t="s">
        <v>0</v>
      </c>
      <c r="P45" s="95"/>
      <c r="Q45" s="95"/>
    </row>
    <row r="46" spans="1:17" ht="12.75" customHeight="1">
      <c r="A46" s="309" t="s">
        <v>203</v>
      </c>
      <c r="B46" s="310"/>
      <c r="C46" s="311"/>
      <c r="D46" s="306">
        <v>14.52</v>
      </c>
      <c r="E46" s="307"/>
      <c r="F46" s="314" t="s">
        <v>204</v>
      </c>
      <c r="G46" s="315"/>
      <c r="H46" s="315"/>
      <c r="I46" s="306">
        <f>86.18/2</f>
        <v>43.09</v>
      </c>
      <c r="J46" s="307"/>
      <c r="K46" s="298" t="s">
        <v>80</v>
      </c>
      <c r="L46" s="299"/>
      <c r="M46" s="303">
        <f>+D45+D46+I45+I46+M45</f>
        <v>320</v>
      </c>
      <c r="N46" s="304"/>
      <c r="P46" s="293"/>
      <c r="Q46" s="293"/>
    </row>
    <row r="47" spans="1:14" ht="12.75">
      <c r="A47" s="73"/>
      <c r="B47" s="73"/>
      <c r="C47" s="73"/>
      <c r="D47" s="73"/>
      <c r="E47" s="73"/>
      <c r="F47" s="73"/>
      <c r="G47" s="73"/>
      <c r="H47" s="73"/>
      <c r="I47" s="73"/>
      <c r="J47" s="73"/>
      <c r="K47" s="73"/>
      <c r="L47" s="73"/>
      <c r="M47" s="73"/>
      <c r="N47" s="73"/>
    </row>
    <row r="48" spans="1:26" ht="15.75">
      <c r="A48" s="96" t="s">
        <v>10</v>
      </c>
      <c r="B48" s="97"/>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ht="13.5" customHeight="1">
      <c r="A49" s="98" t="s">
        <v>209</v>
      </c>
      <c r="B49" s="97"/>
      <c r="C49" s="97"/>
      <c r="D49" s="97" t="s">
        <v>81</v>
      </c>
      <c r="E49" s="97"/>
      <c r="F49" s="97"/>
      <c r="G49" s="97"/>
      <c r="H49" s="97"/>
      <c r="I49" s="97"/>
      <c r="J49" s="97"/>
      <c r="K49" s="97"/>
      <c r="L49" s="97"/>
      <c r="M49" s="97"/>
      <c r="N49" s="97"/>
      <c r="O49" s="97"/>
      <c r="P49" s="96"/>
      <c r="Q49" s="97"/>
      <c r="R49" s="97"/>
      <c r="S49" s="97"/>
      <c r="T49" s="97"/>
      <c r="U49" s="97"/>
      <c r="V49" s="97"/>
      <c r="W49" s="97"/>
      <c r="X49" s="97"/>
      <c r="Y49" s="97"/>
      <c r="Z49" s="97"/>
    </row>
    <row r="50" spans="1:26" ht="13.5" customHeight="1">
      <c r="A50" s="98" t="s">
        <v>191</v>
      </c>
      <c r="B50" s="97"/>
      <c r="C50" s="97"/>
      <c r="D50" s="97" t="s">
        <v>82</v>
      </c>
      <c r="E50" s="97"/>
      <c r="F50" s="97"/>
      <c r="G50" s="97"/>
      <c r="H50" s="97"/>
      <c r="I50" s="97"/>
      <c r="J50" s="97"/>
      <c r="K50" s="97"/>
      <c r="L50" s="97"/>
      <c r="M50" s="97"/>
      <c r="N50" s="97"/>
      <c r="P50" s="96"/>
      <c r="Q50" s="97"/>
      <c r="R50" s="97"/>
      <c r="S50" s="97"/>
      <c r="T50" s="97"/>
      <c r="U50" s="97"/>
      <c r="V50" s="97"/>
      <c r="W50" s="97"/>
      <c r="X50" s="97"/>
      <c r="Y50" s="97"/>
      <c r="Z50" s="97"/>
    </row>
    <row r="51" spans="1:26" ht="13.5" customHeight="1">
      <c r="A51" s="98" t="s">
        <v>210</v>
      </c>
      <c r="B51" s="97"/>
      <c r="C51" s="97"/>
      <c r="D51" s="97" t="s">
        <v>83</v>
      </c>
      <c r="E51" s="97"/>
      <c r="F51" s="97"/>
      <c r="G51" s="97"/>
      <c r="H51" s="97"/>
      <c r="I51" s="97"/>
      <c r="J51" s="97"/>
      <c r="K51" s="97"/>
      <c r="L51" s="97"/>
      <c r="M51" s="97"/>
      <c r="N51" s="97"/>
      <c r="O51" s="97"/>
      <c r="P51" s="96"/>
      <c r="Q51" s="97"/>
      <c r="R51" s="97"/>
      <c r="S51" s="97"/>
      <c r="T51" s="97"/>
      <c r="U51" s="97"/>
      <c r="V51" s="97"/>
      <c r="W51" s="97"/>
      <c r="X51" s="97"/>
      <c r="Y51" s="97"/>
      <c r="Z51" s="97"/>
    </row>
    <row r="52" spans="1:26" ht="13.5" customHeight="1">
      <c r="A52" s="98" t="s">
        <v>192</v>
      </c>
      <c r="B52" s="97"/>
      <c r="C52" s="97"/>
      <c r="D52" s="97" t="s">
        <v>84</v>
      </c>
      <c r="E52" s="97"/>
      <c r="F52" s="97"/>
      <c r="G52" s="97"/>
      <c r="H52" s="97"/>
      <c r="I52" s="97"/>
      <c r="J52" s="97"/>
      <c r="K52" s="97"/>
      <c r="L52" s="97"/>
      <c r="M52" s="97"/>
      <c r="N52" s="97"/>
      <c r="O52" s="97"/>
      <c r="P52" s="96"/>
      <c r="Q52" s="97"/>
      <c r="R52" s="97"/>
      <c r="S52" s="97"/>
      <c r="T52" s="97"/>
      <c r="U52" s="97"/>
      <c r="V52" s="97"/>
      <c r="W52" s="97"/>
      <c r="X52" s="97"/>
      <c r="Y52" s="97"/>
      <c r="Z52" s="97"/>
    </row>
    <row r="53" spans="1:26" ht="13.5" customHeight="1">
      <c r="A53" s="7" t="s">
        <v>79</v>
      </c>
      <c r="B53" s="97"/>
      <c r="C53" s="97"/>
      <c r="D53" s="97" t="s">
        <v>85</v>
      </c>
      <c r="E53" s="97"/>
      <c r="F53" s="97"/>
      <c r="G53" s="97"/>
      <c r="H53" s="97"/>
      <c r="I53" s="97"/>
      <c r="J53" s="97"/>
      <c r="K53" s="97"/>
      <c r="L53" s="97"/>
      <c r="M53" s="97"/>
      <c r="N53" s="97"/>
      <c r="O53" s="97"/>
      <c r="P53" s="96"/>
      <c r="Q53" s="97"/>
      <c r="R53" s="97"/>
      <c r="S53" s="97"/>
      <c r="T53" s="97"/>
      <c r="U53" s="97"/>
      <c r="V53" s="97"/>
      <c r="W53" s="97"/>
      <c r="X53" s="97"/>
      <c r="Y53" s="97"/>
      <c r="Z53" s="97"/>
    </row>
    <row r="54" spans="1:26" ht="13.5" customHeight="1">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ht="13.5" customHeight="1">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row>
    <row r="56" ht="13.5" customHeight="1"/>
    <row r="57" ht="13.5" customHeight="1"/>
  </sheetData>
  <sheetProtection/>
  <mergeCells count="111">
    <mergeCell ref="I7:K7"/>
    <mergeCell ref="C22:H22"/>
    <mergeCell ref="C23:H23"/>
    <mergeCell ref="M38:N38"/>
    <mergeCell ref="M23:N23"/>
    <mergeCell ref="M24:N24"/>
    <mergeCell ref="M21:N21"/>
    <mergeCell ref="M22:N22"/>
    <mergeCell ref="L7:N7"/>
    <mergeCell ref="E7:H7"/>
    <mergeCell ref="A41:B41"/>
    <mergeCell ref="M45:N45"/>
    <mergeCell ref="M40:N40"/>
    <mergeCell ref="M39:N39"/>
    <mergeCell ref="M41:N41"/>
    <mergeCell ref="K45:L45"/>
    <mergeCell ref="A40:B40"/>
    <mergeCell ref="A44:C44"/>
    <mergeCell ref="D45:E45"/>
    <mergeCell ref="A45:C45"/>
    <mergeCell ref="A8:E8"/>
    <mergeCell ref="K23:L23"/>
    <mergeCell ref="K21:L21"/>
    <mergeCell ref="C24:H24"/>
    <mergeCell ref="K19:L19"/>
    <mergeCell ref="K18:L18"/>
    <mergeCell ref="I12:N12"/>
    <mergeCell ref="I17:N17"/>
    <mergeCell ref="I13:J13"/>
    <mergeCell ref="I20:J20"/>
    <mergeCell ref="C27:H27"/>
    <mergeCell ref="K40:L40"/>
    <mergeCell ref="K41:L41"/>
    <mergeCell ref="C41:H41"/>
    <mergeCell ref="C40:H40"/>
    <mergeCell ref="K39:L39"/>
    <mergeCell ref="C28:H28"/>
    <mergeCell ref="M25:N25"/>
    <mergeCell ref="M26:N26"/>
    <mergeCell ref="F45:H45"/>
    <mergeCell ref="F44:H44"/>
    <mergeCell ref="I44:J44"/>
    <mergeCell ref="I45:J45"/>
    <mergeCell ref="C25:H25"/>
    <mergeCell ref="I26:J26"/>
    <mergeCell ref="I28:J28"/>
    <mergeCell ref="I38:J38"/>
    <mergeCell ref="M18:N18"/>
    <mergeCell ref="A46:C46"/>
    <mergeCell ref="I39:J39"/>
    <mergeCell ref="I40:J40"/>
    <mergeCell ref="I41:J41"/>
    <mergeCell ref="F46:H46"/>
    <mergeCell ref="A42:I42"/>
    <mergeCell ref="C39:H39"/>
    <mergeCell ref="I27:J27"/>
    <mergeCell ref="C18:H18"/>
    <mergeCell ref="P43:Q43"/>
    <mergeCell ref="K42:L42"/>
    <mergeCell ref="P46:Q46"/>
    <mergeCell ref="M44:N44"/>
    <mergeCell ref="K46:L46"/>
    <mergeCell ref="A43:N43"/>
    <mergeCell ref="M46:N46"/>
    <mergeCell ref="K44:L44"/>
    <mergeCell ref="I46:J46"/>
    <mergeCell ref="D46:E46"/>
    <mergeCell ref="M5:N5"/>
    <mergeCell ref="K20:L20"/>
    <mergeCell ref="M20:N20"/>
    <mergeCell ref="E9:N9"/>
    <mergeCell ref="A11:H11"/>
    <mergeCell ref="A20:B20"/>
    <mergeCell ref="A18:B18"/>
    <mergeCell ref="K13:N13"/>
    <mergeCell ref="K14:N14"/>
    <mergeCell ref="K15:N15"/>
    <mergeCell ref="E5:K6"/>
    <mergeCell ref="M19:N19"/>
    <mergeCell ref="M42:N42"/>
    <mergeCell ref="I11:K11"/>
    <mergeCell ref="K22:L22"/>
    <mergeCell ref="K24:L24"/>
    <mergeCell ref="K25:L25"/>
    <mergeCell ref="K16:N16"/>
    <mergeCell ref="I18:J18"/>
    <mergeCell ref="I19:J19"/>
    <mergeCell ref="C19:H19"/>
    <mergeCell ref="C20:H20"/>
    <mergeCell ref="C21:H21"/>
    <mergeCell ref="C26:H26"/>
    <mergeCell ref="K26:L26"/>
    <mergeCell ref="I21:J21"/>
    <mergeCell ref="A25:B25"/>
    <mergeCell ref="I22:J22"/>
    <mergeCell ref="A22:B22"/>
    <mergeCell ref="A23:B23"/>
    <mergeCell ref="A24:B24"/>
    <mergeCell ref="I23:J23"/>
    <mergeCell ref="I24:J24"/>
    <mergeCell ref="I25:J25"/>
    <mergeCell ref="D44:E44"/>
    <mergeCell ref="M3:N3"/>
    <mergeCell ref="A38:B38"/>
    <mergeCell ref="A39:B39"/>
    <mergeCell ref="A26:B26"/>
    <mergeCell ref="A27:B27"/>
    <mergeCell ref="A28:B28"/>
    <mergeCell ref="C38:H38"/>
    <mergeCell ref="K38:L38"/>
    <mergeCell ref="A21:B21"/>
  </mergeCells>
  <printOptions/>
  <pageMargins left="1" right="1" top="1" bottom="1" header="0.51" footer="0.5"/>
  <pageSetup fitToHeight="1" fitToWidth="1"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7">
      <selection activeCell="C38" sqref="C38"/>
    </sheetView>
  </sheetViews>
  <sheetFormatPr defaultColWidth="9.140625" defaultRowHeight="12.75"/>
  <cols>
    <col min="1" max="1" width="8.8515625" style="60" customWidth="1"/>
    <col min="2" max="2" width="14.28125" style="59" customWidth="1"/>
    <col min="3" max="3" width="30.140625" style="59" bestFit="1" customWidth="1"/>
    <col min="4" max="4" width="19.57421875" style="59" bestFit="1" customWidth="1"/>
    <col min="5" max="5" width="9.28125" style="59" customWidth="1"/>
    <col min="6" max="6" width="30.8515625" style="59" bestFit="1" customWidth="1"/>
    <col min="7" max="7" width="13.140625" style="59" bestFit="1" customWidth="1"/>
    <col min="8" max="8" width="10.28125" style="59" bestFit="1" customWidth="1"/>
    <col min="9" max="16384" width="9.140625" style="59" customWidth="1"/>
  </cols>
  <sheetData>
    <row r="1" ht="12.75">
      <c r="A1" s="54" t="s">
        <v>113</v>
      </c>
    </row>
    <row r="2" ht="12.75">
      <c r="A2" s="54"/>
    </row>
    <row r="3" ht="12.75">
      <c r="A3" s="54" t="s">
        <v>114</v>
      </c>
    </row>
    <row r="4" ht="12.75">
      <c r="A4" s="55" t="s">
        <v>115</v>
      </c>
    </row>
    <row r="5" ht="12.75">
      <c r="A5" s="56" t="s">
        <v>151</v>
      </c>
    </row>
    <row r="6" ht="12.75">
      <c r="A6" s="57"/>
    </row>
    <row r="7" ht="16.5" customHeight="1">
      <c r="A7" s="54" t="s">
        <v>116</v>
      </c>
    </row>
    <row r="8" spans="1:8" s="193" customFormat="1" ht="25.5" customHeight="1">
      <c r="A8" s="58" t="s">
        <v>117</v>
      </c>
      <c r="B8" s="58" t="s">
        <v>118</v>
      </c>
      <c r="C8" s="58" t="s">
        <v>119</v>
      </c>
      <c r="D8" s="58" t="s">
        <v>120</v>
      </c>
      <c r="E8" s="58" t="s">
        <v>121</v>
      </c>
      <c r="F8" s="58" t="s">
        <v>122</v>
      </c>
      <c r="G8" s="58" t="s">
        <v>123</v>
      </c>
      <c r="H8" s="58" t="s">
        <v>124</v>
      </c>
    </row>
    <row r="9" spans="1:8" ht="12.75">
      <c r="A9" s="101">
        <v>40068</v>
      </c>
      <c r="B9" s="102" t="s">
        <v>199</v>
      </c>
      <c r="C9" s="102" t="s">
        <v>125</v>
      </c>
      <c r="D9" s="102" t="s">
        <v>126</v>
      </c>
      <c r="E9" s="103" t="s">
        <v>162</v>
      </c>
      <c r="F9" s="102" t="s">
        <v>127</v>
      </c>
      <c r="G9" s="103" t="s">
        <v>128</v>
      </c>
      <c r="H9" s="104">
        <v>80</v>
      </c>
    </row>
    <row r="10" spans="1:8" ht="12.75">
      <c r="A10" s="101">
        <v>40069</v>
      </c>
      <c r="B10" s="102" t="s">
        <v>200</v>
      </c>
      <c r="C10" s="102" t="s">
        <v>125</v>
      </c>
      <c r="D10" s="102" t="s">
        <v>126</v>
      </c>
      <c r="E10" s="103" t="s">
        <v>162</v>
      </c>
      <c r="F10" s="102" t="s">
        <v>127</v>
      </c>
      <c r="G10" s="103" t="s">
        <v>128</v>
      </c>
      <c r="H10" s="104">
        <v>80</v>
      </c>
    </row>
    <row r="11" spans="1:8" ht="12.75">
      <c r="A11" s="194"/>
      <c r="E11" s="60"/>
      <c r="G11" s="60"/>
      <c r="H11" s="195"/>
    </row>
    <row r="12" spans="1:8" ht="12.75">
      <c r="A12" s="196">
        <v>40071</v>
      </c>
      <c r="B12" s="59" t="s">
        <v>129</v>
      </c>
      <c r="C12" s="59" t="s">
        <v>130</v>
      </c>
      <c r="D12" s="59" t="s">
        <v>111</v>
      </c>
      <c r="E12" s="60" t="s">
        <v>135</v>
      </c>
      <c r="F12" s="59" t="s">
        <v>131</v>
      </c>
      <c r="G12" s="60" t="s">
        <v>132</v>
      </c>
      <c r="H12" s="195">
        <v>220</v>
      </c>
    </row>
    <row r="13" spans="1:8" ht="12.75">
      <c r="A13" s="196"/>
      <c r="E13" s="60"/>
      <c r="G13" s="60"/>
      <c r="H13" s="195"/>
    </row>
    <row r="14" spans="1:8" ht="12.75">
      <c r="A14" s="194">
        <v>40077</v>
      </c>
      <c r="B14" s="59" t="s">
        <v>201</v>
      </c>
      <c r="C14" s="59" t="s">
        <v>130</v>
      </c>
      <c r="D14" s="59" t="s">
        <v>134</v>
      </c>
      <c r="E14" s="60" t="s">
        <v>135</v>
      </c>
      <c r="F14" s="59" t="s">
        <v>136</v>
      </c>
      <c r="G14" s="60" t="s">
        <v>137</v>
      </c>
      <c r="H14" s="195">
        <v>160</v>
      </c>
    </row>
    <row r="15" spans="5:8" ht="12.75">
      <c r="E15" s="60"/>
      <c r="G15" s="60"/>
      <c r="H15" s="195"/>
    </row>
    <row r="16" spans="1:8" ht="12.75">
      <c r="A16" s="194">
        <v>40085</v>
      </c>
      <c r="B16" s="59" t="s">
        <v>202</v>
      </c>
      <c r="C16" s="59" t="s">
        <v>138</v>
      </c>
      <c r="D16" s="59" t="s">
        <v>139</v>
      </c>
      <c r="E16" s="60" t="s">
        <v>135</v>
      </c>
      <c r="F16" s="59" t="s">
        <v>140</v>
      </c>
      <c r="G16" s="60" t="s">
        <v>137</v>
      </c>
      <c r="H16" s="195">
        <v>160</v>
      </c>
    </row>
    <row r="17" spans="1:8" ht="12.75">
      <c r="A17" s="194">
        <v>40086</v>
      </c>
      <c r="B17" s="59" t="s">
        <v>202</v>
      </c>
      <c r="C17" s="59" t="s">
        <v>138</v>
      </c>
      <c r="D17" s="59" t="s">
        <v>139</v>
      </c>
      <c r="E17" s="60" t="s">
        <v>135</v>
      </c>
      <c r="F17" s="59" t="s">
        <v>140</v>
      </c>
      <c r="G17" s="60" t="s">
        <v>137</v>
      </c>
      <c r="H17" s="195">
        <v>160</v>
      </c>
    </row>
    <row r="18" spans="5:8" ht="12.75">
      <c r="E18" s="60"/>
      <c r="H18" s="195"/>
    </row>
    <row r="19" spans="5:8" ht="12.75">
      <c r="E19" s="60"/>
      <c r="H19" s="195"/>
    </row>
    <row r="20" spans="5:8" ht="13.5" thickBot="1">
      <c r="E20" s="60"/>
      <c r="G20" s="61" t="s">
        <v>141</v>
      </c>
      <c r="H20" s="62">
        <f>SUM(H9:H17)</f>
        <v>860</v>
      </c>
    </row>
    <row r="21" spans="5:8" ht="13.5" thickTop="1">
      <c r="E21" s="60"/>
      <c r="H21" s="63"/>
    </row>
    <row r="22" spans="1:8" ht="12.75">
      <c r="A22" s="54" t="s">
        <v>163</v>
      </c>
      <c r="E22" s="60"/>
      <c r="H22" s="195"/>
    </row>
    <row r="23" spans="1:8" s="193" customFormat="1" ht="25.5" customHeight="1">
      <c r="A23" s="58" t="s">
        <v>117</v>
      </c>
      <c r="B23" s="58" t="s">
        <v>142</v>
      </c>
      <c r="C23" s="58" t="s">
        <v>143</v>
      </c>
      <c r="D23" s="58" t="s">
        <v>144</v>
      </c>
      <c r="E23" s="58" t="s">
        <v>73</v>
      </c>
      <c r="F23" s="192" t="s">
        <v>196</v>
      </c>
      <c r="G23" s="58" t="s">
        <v>197</v>
      </c>
      <c r="H23" s="197"/>
    </row>
    <row r="24" spans="1:8" ht="12.75">
      <c r="A24" s="105">
        <v>40068</v>
      </c>
      <c r="B24" s="64" t="s">
        <v>145</v>
      </c>
      <c r="C24" s="64" t="s">
        <v>146</v>
      </c>
      <c r="D24" s="103">
        <v>912345678</v>
      </c>
      <c r="E24" s="106">
        <v>80</v>
      </c>
      <c r="F24" s="191" t="s">
        <v>194</v>
      </c>
      <c r="H24" s="195"/>
    </row>
    <row r="25" spans="1:8" ht="12.75">
      <c r="A25" s="105">
        <v>40069</v>
      </c>
      <c r="B25" s="64" t="s">
        <v>145</v>
      </c>
      <c r="C25" s="64" t="s">
        <v>146</v>
      </c>
      <c r="D25" s="103">
        <v>987654321</v>
      </c>
      <c r="E25" s="106">
        <v>80</v>
      </c>
      <c r="F25" s="191" t="s">
        <v>195</v>
      </c>
      <c r="H25" s="195"/>
    </row>
    <row r="26" spans="5:8" ht="12.75">
      <c r="E26" s="60"/>
      <c r="H26" s="195"/>
    </row>
    <row r="27" spans="5:8" ht="13.5" thickBot="1">
      <c r="E27" s="198">
        <f>SUM(E24:E26)</f>
        <v>160</v>
      </c>
      <c r="H27" s="195"/>
    </row>
    <row r="28" spans="5:8" ht="13.5" thickTop="1">
      <c r="E28" s="199"/>
      <c r="H28" s="195"/>
    </row>
    <row r="29" spans="1:8" ht="16.5" customHeight="1">
      <c r="A29" s="54" t="s">
        <v>158</v>
      </c>
      <c r="H29" s="195"/>
    </row>
    <row r="30" spans="1:8" s="193" customFormat="1" ht="25.5" customHeight="1">
      <c r="A30" s="58" t="s">
        <v>117</v>
      </c>
      <c r="B30" s="58" t="s">
        <v>118</v>
      </c>
      <c r="C30" s="58" t="s">
        <v>119</v>
      </c>
      <c r="D30" s="58" t="s">
        <v>120</v>
      </c>
      <c r="E30" s="58" t="s">
        <v>121</v>
      </c>
      <c r="F30" s="58" t="s">
        <v>122</v>
      </c>
      <c r="G30" s="58" t="s">
        <v>123</v>
      </c>
      <c r="H30" s="197"/>
    </row>
    <row r="31" spans="1:8" ht="12.75">
      <c r="A31" s="194">
        <v>40075</v>
      </c>
      <c r="B31" s="59" t="s">
        <v>133</v>
      </c>
      <c r="C31" s="59" t="s">
        <v>147</v>
      </c>
      <c r="D31" s="59" t="s">
        <v>148</v>
      </c>
      <c r="E31" s="60" t="s">
        <v>135</v>
      </c>
      <c r="F31" s="59" t="s">
        <v>131</v>
      </c>
      <c r="G31" s="60" t="s">
        <v>149</v>
      </c>
      <c r="H31" s="195">
        <v>320</v>
      </c>
    </row>
    <row r="32" ht="12.75">
      <c r="E32" s="60"/>
    </row>
    <row r="33" ht="12.75">
      <c r="E33" s="60"/>
    </row>
    <row r="34" spans="1:8" ht="13.5" thickBot="1">
      <c r="A34" s="54"/>
      <c r="D34" s="59" t="s">
        <v>0</v>
      </c>
      <c r="E34" s="60"/>
      <c r="G34" s="61" t="s">
        <v>150</v>
      </c>
      <c r="H34" s="200">
        <f>SUM(H31:H33)</f>
        <v>320</v>
      </c>
    </row>
    <row r="35" spans="1:8" ht="13.5" thickTop="1">
      <c r="A35" s="54"/>
      <c r="E35" s="60"/>
      <c r="H35" s="201"/>
    </row>
    <row r="36" spans="1:8" ht="12.75">
      <c r="A36" s="54"/>
      <c r="E36" s="60"/>
      <c r="H36" s="201"/>
    </row>
    <row r="37" spans="7:8" ht="16.5" customHeight="1" thickBot="1">
      <c r="G37" s="61" t="s">
        <v>198</v>
      </c>
      <c r="H37" s="200">
        <f>+H20+H34</f>
        <v>1180</v>
      </c>
    </row>
    <row r="38" ht="13.5" thickTop="1"/>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landscape" scale="84" r:id="rId3"/>
  <legacyDrawing r:id="rId2"/>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F41"/>
  <sheetViews>
    <sheetView defaultGridColor="0" zoomScale="87" zoomScaleNormal="87" zoomScalePageLayoutView="0" colorId="22" workbookViewId="0" topLeftCell="A1">
      <selection activeCell="A1" sqref="A1:E40"/>
    </sheetView>
  </sheetViews>
  <sheetFormatPr defaultColWidth="12.57421875" defaultRowHeight="12.75"/>
  <cols>
    <col min="1" max="1" width="18.7109375" style="8" customWidth="1"/>
    <col min="2" max="2" width="16.421875" style="8" customWidth="1"/>
    <col min="3" max="3" width="15.8515625" style="8" customWidth="1"/>
    <col min="4" max="4" width="15.421875" style="8" customWidth="1"/>
    <col min="5" max="5" width="27.421875" style="8" customWidth="1"/>
    <col min="6" max="16384" width="12.57421875" style="8" customWidth="1"/>
  </cols>
  <sheetData>
    <row r="1" spans="1:6" ht="8.25" customHeight="1">
      <c r="A1" s="351"/>
      <c r="B1" s="352"/>
      <c r="C1" s="352"/>
      <c r="D1" s="352"/>
      <c r="E1" s="353"/>
      <c r="F1" s="10"/>
    </row>
    <row r="2" spans="1:6" ht="18" customHeight="1">
      <c r="A2" s="222"/>
      <c r="B2" s="202"/>
      <c r="C2" s="202"/>
      <c r="D2" s="202"/>
      <c r="E2" s="223" t="s">
        <v>86</v>
      </c>
      <c r="F2" s="10"/>
    </row>
    <row r="3" spans="1:6" ht="18" customHeight="1">
      <c r="A3" s="224"/>
      <c r="B3" s="202"/>
      <c r="C3" s="202"/>
      <c r="D3" s="202"/>
      <c r="E3" s="225"/>
      <c r="F3" s="10"/>
    </row>
    <row r="4" spans="1:6" ht="18" customHeight="1">
      <c r="A4" s="226" t="s">
        <v>87</v>
      </c>
      <c r="B4" s="203"/>
      <c r="C4" s="203"/>
      <c r="D4" s="203"/>
      <c r="E4" s="227" t="s">
        <v>88</v>
      </c>
      <c r="F4" s="10"/>
    </row>
    <row r="5" spans="1:6" ht="18" customHeight="1">
      <c r="A5" s="228"/>
      <c r="B5" s="203"/>
      <c r="C5" s="203"/>
      <c r="D5" s="203"/>
      <c r="E5" s="229" t="s">
        <v>89</v>
      </c>
      <c r="F5" s="10"/>
    </row>
    <row r="6" spans="1:6" ht="18" customHeight="1">
      <c r="A6" s="222"/>
      <c r="B6" s="204" t="s">
        <v>90</v>
      </c>
      <c r="C6" s="203"/>
      <c r="D6" s="203"/>
      <c r="E6" s="230" t="s">
        <v>91</v>
      </c>
      <c r="F6" s="10"/>
    </row>
    <row r="7" spans="1:6" ht="18" customHeight="1">
      <c r="A7" s="222"/>
      <c r="B7" s="203"/>
      <c r="C7" s="203"/>
      <c r="D7" s="203"/>
      <c r="E7" s="231">
        <v>40311</v>
      </c>
      <c r="F7" s="10"/>
    </row>
    <row r="8" spans="1:6" ht="18" customHeight="1">
      <c r="A8" s="222"/>
      <c r="B8" s="203"/>
      <c r="C8" s="203"/>
      <c r="D8" s="205"/>
      <c r="E8" s="227" t="s">
        <v>92</v>
      </c>
      <c r="F8" s="10"/>
    </row>
    <row r="9" spans="1:6" ht="18" customHeight="1">
      <c r="A9" s="347" t="s">
        <v>165</v>
      </c>
      <c r="B9" s="348"/>
      <c r="C9" s="348"/>
      <c r="D9" s="348"/>
      <c r="E9" s="232"/>
      <c r="F9" s="10"/>
    </row>
    <row r="10" spans="1:6" ht="18" customHeight="1">
      <c r="A10" s="233" t="s">
        <v>94</v>
      </c>
      <c r="B10" s="203"/>
      <c r="C10" s="203"/>
      <c r="D10" s="203"/>
      <c r="E10" s="234"/>
      <c r="F10" s="10"/>
    </row>
    <row r="11" spans="1:6" ht="18" customHeight="1">
      <c r="A11" s="222"/>
      <c r="B11" s="203"/>
      <c r="C11" s="203"/>
      <c r="D11" s="203"/>
      <c r="E11" s="234"/>
      <c r="F11" s="10"/>
    </row>
    <row r="12" spans="1:6" ht="18" customHeight="1">
      <c r="A12" s="235" t="s">
        <v>95</v>
      </c>
      <c r="B12" s="349" t="s">
        <v>206</v>
      </c>
      <c r="C12" s="349"/>
      <c r="D12" s="350"/>
      <c r="E12" s="236"/>
      <c r="F12" s="10"/>
    </row>
    <row r="13" spans="1:6" ht="18" customHeight="1">
      <c r="A13" s="235"/>
      <c r="B13" s="203"/>
      <c r="C13" s="203"/>
      <c r="D13" s="203"/>
      <c r="E13" s="237" t="s">
        <v>96</v>
      </c>
      <c r="F13" s="10"/>
    </row>
    <row r="14" spans="1:6" ht="18" customHeight="1">
      <c r="A14" s="235" t="s">
        <v>97</v>
      </c>
      <c r="B14" s="349" t="s">
        <v>205</v>
      </c>
      <c r="C14" s="349"/>
      <c r="D14" s="350"/>
      <c r="E14" s="228"/>
      <c r="F14" s="10"/>
    </row>
    <row r="15" spans="1:6" ht="18" customHeight="1">
      <c r="A15" s="222"/>
      <c r="B15" s="203"/>
      <c r="C15" s="203"/>
      <c r="D15" s="203"/>
      <c r="E15" s="234"/>
      <c r="F15" s="10"/>
    </row>
    <row r="16" spans="1:6" ht="18" customHeight="1">
      <c r="A16" s="206" t="s">
        <v>98</v>
      </c>
      <c r="B16" s="206" t="s">
        <v>99</v>
      </c>
      <c r="C16" s="207" t="s">
        <v>100</v>
      </c>
      <c r="D16" s="208" t="s">
        <v>101</v>
      </c>
      <c r="E16" s="238" t="s">
        <v>102</v>
      </c>
      <c r="F16" s="10"/>
    </row>
    <row r="17" spans="1:6" ht="18" customHeight="1">
      <c r="A17" s="239">
        <v>103022</v>
      </c>
      <c r="B17" s="209">
        <v>710001</v>
      </c>
      <c r="C17" s="210">
        <v>80</v>
      </c>
      <c r="D17" s="211"/>
      <c r="E17" s="240" t="s">
        <v>128</v>
      </c>
      <c r="F17" s="10"/>
    </row>
    <row r="18" spans="1:6" ht="18" customHeight="1">
      <c r="A18" s="239">
        <v>103022</v>
      </c>
      <c r="B18" s="209">
        <v>710001</v>
      </c>
      <c r="C18" s="210">
        <v>80</v>
      </c>
      <c r="D18" s="210"/>
      <c r="E18" s="240" t="s">
        <v>128</v>
      </c>
      <c r="F18" s="10"/>
    </row>
    <row r="19" spans="1:6" ht="18" customHeight="1">
      <c r="A19" s="239" t="s">
        <v>111</v>
      </c>
      <c r="B19" s="209">
        <v>710001</v>
      </c>
      <c r="C19" s="210">
        <v>220</v>
      </c>
      <c r="D19" s="210"/>
      <c r="E19" s="240" t="s">
        <v>132</v>
      </c>
      <c r="F19" s="10"/>
    </row>
    <row r="20" spans="1:6" ht="18" customHeight="1">
      <c r="A20" s="241" t="s">
        <v>112</v>
      </c>
      <c r="B20" s="209">
        <v>710001</v>
      </c>
      <c r="C20" s="210">
        <v>160</v>
      </c>
      <c r="D20" s="210"/>
      <c r="E20" s="240" t="s">
        <v>137</v>
      </c>
      <c r="F20" s="10"/>
    </row>
    <row r="21" spans="1:6" ht="18" customHeight="1">
      <c r="A21" s="239" t="s">
        <v>159</v>
      </c>
      <c r="B21" s="209">
        <v>710001</v>
      </c>
      <c r="C21" s="210">
        <v>160</v>
      </c>
      <c r="D21" s="210"/>
      <c r="E21" s="240" t="s">
        <v>137</v>
      </c>
      <c r="F21" s="10"/>
    </row>
    <row r="22" spans="1:6" ht="18" customHeight="1">
      <c r="A22" s="241" t="s">
        <v>159</v>
      </c>
      <c r="B22" s="209">
        <v>710001</v>
      </c>
      <c r="C22" s="210">
        <v>160</v>
      </c>
      <c r="D22" s="210"/>
      <c r="E22" s="240" t="s">
        <v>137</v>
      </c>
      <c r="F22" s="10"/>
    </row>
    <row r="23" spans="1:6" ht="18" customHeight="1">
      <c r="A23" s="241"/>
      <c r="B23" s="212"/>
      <c r="C23" s="210"/>
      <c r="D23" s="210"/>
      <c r="E23" s="242"/>
      <c r="F23" s="10"/>
    </row>
    <row r="24" spans="1:6" ht="18" customHeight="1">
      <c r="A24" s="239"/>
      <c r="B24" s="213"/>
      <c r="C24" s="210"/>
      <c r="D24" s="214"/>
      <c r="E24" s="221"/>
      <c r="F24" s="10"/>
    </row>
    <row r="25" spans="1:6" ht="18" customHeight="1">
      <c r="A25" s="241">
        <v>270555</v>
      </c>
      <c r="B25" s="212">
        <v>560106</v>
      </c>
      <c r="C25" s="210"/>
      <c r="D25" s="214">
        <f>SUM(C17:C22)</f>
        <v>860</v>
      </c>
      <c r="E25" s="221"/>
      <c r="F25" s="10"/>
    </row>
    <row r="26" spans="1:6" ht="18" customHeight="1">
      <c r="A26" s="241"/>
      <c r="B26" s="212"/>
      <c r="C26" s="210"/>
      <c r="D26" s="214"/>
      <c r="E26" s="221"/>
      <c r="F26" s="10"/>
    </row>
    <row r="27" spans="1:6" ht="18" customHeight="1">
      <c r="A27" s="239"/>
      <c r="B27" s="213"/>
      <c r="C27" s="210"/>
      <c r="D27" s="214"/>
      <c r="E27" s="221"/>
      <c r="F27" s="10"/>
    </row>
    <row r="28" spans="1:6" ht="18" customHeight="1">
      <c r="A28" s="241"/>
      <c r="B28" s="212"/>
      <c r="C28" s="210"/>
      <c r="D28" s="214"/>
      <c r="E28" s="221"/>
      <c r="F28" s="10" t="s">
        <v>0</v>
      </c>
    </row>
    <row r="29" spans="1:6" ht="18" customHeight="1">
      <c r="A29" s="239"/>
      <c r="B29" s="213"/>
      <c r="C29" s="211"/>
      <c r="D29" s="211"/>
      <c r="E29" s="221"/>
      <c r="F29" s="10"/>
    </row>
    <row r="30" spans="1:6" ht="18" customHeight="1">
      <c r="A30" s="241"/>
      <c r="B30" s="212"/>
      <c r="C30" s="211"/>
      <c r="D30" s="214"/>
      <c r="E30" s="221"/>
      <c r="F30" s="10"/>
    </row>
    <row r="31" spans="1:6" ht="18" customHeight="1">
      <c r="A31" s="241" t="s">
        <v>0</v>
      </c>
      <c r="B31" s="212" t="s">
        <v>0</v>
      </c>
      <c r="C31" s="210"/>
      <c r="D31" s="214" t="s">
        <v>0</v>
      </c>
      <c r="E31" s="221"/>
      <c r="F31" s="10"/>
    </row>
    <row r="32" spans="1:6" ht="18" customHeight="1">
      <c r="A32" s="241"/>
      <c r="B32" s="212"/>
      <c r="C32" s="210"/>
      <c r="D32" s="214"/>
      <c r="E32" s="221"/>
      <c r="F32" s="10"/>
    </row>
    <row r="33" spans="1:6" ht="18" customHeight="1" thickBot="1">
      <c r="A33" s="243" t="s">
        <v>103</v>
      </c>
      <c r="B33" s="215" t="s">
        <v>104</v>
      </c>
      <c r="C33" s="216">
        <f>SUM(C17:C32)</f>
        <v>860</v>
      </c>
      <c r="D33" s="217">
        <f>SUM(D17:D32)</f>
        <v>860</v>
      </c>
      <c r="E33" s="244">
        <f>C33+D33</f>
        <v>1720</v>
      </c>
      <c r="F33" s="10"/>
    </row>
    <row r="34" spans="1:6" ht="18" customHeight="1">
      <c r="A34" s="222"/>
      <c r="B34" s="203"/>
      <c r="C34" s="203"/>
      <c r="D34" s="203"/>
      <c r="E34" s="234"/>
      <c r="F34" s="10"/>
    </row>
    <row r="35" spans="1:6" ht="18" customHeight="1">
      <c r="A35" s="245" t="s">
        <v>105</v>
      </c>
      <c r="B35" s="218"/>
      <c r="C35" s="218"/>
      <c r="D35" s="219"/>
      <c r="E35" s="246" t="s">
        <v>106</v>
      </c>
      <c r="F35" s="10"/>
    </row>
    <row r="36" spans="1:6" ht="18" customHeight="1">
      <c r="A36" s="247" t="s">
        <v>160</v>
      </c>
      <c r="B36" s="220"/>
      <c r="C36" s="220"/>
      <c r="D36" s="221"/>
      <c r="E36" s="226" t="s">
        <v>107</v>
      </c>
      <c r="F36" s="10"/>
    </row>
    <row r="37" spans="1:6" ht="18" customHeight="1">
      <c r="A37" s="248" t="s">
        <v>161</v>
      </c>
      <c r="B37" s="220"/>
      <c r="C37" s="220"/>
      <c r="D37" s="221"/>
      <c r="E37" s="237"/>
      <c r="F37" s="10"/>
    </row>
    <row r="38" spans="1:6" ht="18" customHeight="1">
      <c r="A38" s="249"/>
      <c r="B38" s="220"/>
      <c r="C38" s="220"/>
      <c r="D38" s="221"/>
      <c r="E38" s="237"/>
      <c r="F38" s="10"/>
    </row>
    <row r="39" spans="1:6" ht="18" customHeight="1">
      <c r="A39" s="249"/>
      <c r="B39" s="220"/>
      <c r="C39" s="220"/>
      <c r="D39" s="221"/>
      <c r="E39" s="237"/>
      <c r="F39" s="10"/>
    </row>
    <row r="40" spans="1:6" ht="18" customHeight="1">
      <c r="A40" s="250"/>
      <c r="B40" s="220"/>
      <c r="C40" s="220"/>
      <c r="D40" s="221"/>
      <c r="E40" s="228"/>
      <c r="F40" s="10"/>
    </row>
    <row r="41" spans="2:6" ht="15.75">
      <c r="B41" s="10"/>
      <c r="C41" s="10"/>
      <c r="D41" s="10"/>
      <c r="E41" s="10"/>
      <c r="F41" s="10"/>
    </row>
  </sheetData>
  <sheetProtection/>
  <mergeCells count="4">
    <mergeCell ref="A9:D9"/>
    <mergeCell ref="B12:D12"/>
    <mergeCell ref="B14:D14"/>
    <mergeCell ref="A1:E1"/>
  </mergeCells>
  <printOptions/>
  <pageMargins left="1" right="1" top="1" bottom="1" header="0.5" footer="0.5"/>
  <pageSetup fitToHeight="1" fitToWidth="1" horizontalDpi="600" verticalDpi="600" orientation="portrait" scale="78" r:id="rId2"/>
  <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F43"/>
  <sheetViews>
    <sheetView defaultGridColor="0" zoomScale="87" zoomScaleNormal="87" zoomScalePageLayoutView="0" colorId="22" workbookViewId="0" topLeftCell="A7">
      <selection activeCell="H17" sqref="H17"/>
    </sheetView>
  </sheetViews>
  <sheetFormatPr defaultColWidth="12.57421875" defaultRowHeight="12.75"/>
  <cols>
    <col min="1" max="1" width="18.57421875" style="8" customWidth="1"/>
    <col min="2" max="2" width="16.421875" style="8" customWidth="1"/>
    <col min="3" max="3" width="15.8515625" style="8" customWidth="1"/>
    <col min="4" max="4" width="15.421875" style="8" customWidth="1"/>
    <col min="5" max="5" width="34.00390625" style="8" customWidth="1"/>
    <col min="6" max="16384" width="12.57421875" style="8" customWidth="1"/>
  </cols>
  <sheetData>
    <row r="1" spans="3:6" ht="18" customHeight="1">
      <c r="C1" s="9"/>
      <c r="D1" s="9"/>
      <c r="E1" s="9"/>
      <c r="F1" s="10"/>
    </row>
    <row r="2" spans="2:6" ht="18" customHeight="1">
      <c r="B2" s="9"/>
      <c r="C2" s="9"/>
      <c r="D2" s="9"/>
      <c r="E2" s="11" t="s">
        <v>86</v>
      </c>
      <c r="F2" s="10"/>
    </row>
    <row r="3" spans="1:6" ht="18" customHeight="1">
      <c r="A3" s="12"/>
      <c r="B3" s="9"/>
      <c r="C3" s="9"/>
      <c r="D3" s="9"/>
      <c r="E3" s="13"/>
      <c r="F3" s="10"/>
    </row>
    <row r="4" spans="1:6" ht="18" customHeight="1">
      <c r="A4" s="14" t="s">
        <v>87</v>
      </c>
      <c r="B4" s="10"/>
      <c r="C4" s="10"/>
      <c r="D4" s="10"/>
      <c r="E4" s="15" t="s">
        <v>88</v>
      </c>
      <c r="F4" s="10"/>
    </row>
    <row r="5" spans="1:6" ht="18" customHeight="1">
      <c r="A5" s="16"/>
      <c r="B5" s="10"/>
      <c r="C5" s="10"/>
      <c r="D5" s="10"/>
      <c r="E5" s="17" t="s">
        <v>89</v>
      </c>
      <c r="F5" s="10"/>
    </row>
    <row r="6" spans="2:6" ht="18" customHeight="1">
      <c r="B6" s="18" t="s">
        <v>90</v>
      </c>
      <c r="C6" s="10"/>
      <c r="D6" s="10"/>
      <c r="E6" s="19" t="s">
        <v>91</v>
      </c>
      <c r="F6" s="10"/>
    </row>
    <row r="7" spans="2:6" ht="18" customHeight="1">
      <c r="B7" s="10"/>
      <c r="C7" s="10"/>
      <c r="D7" s="10"/>
      <c r="E7" s="20">
        <f ca="1">TODAY()</f>
        <v>40553</v>
      </c>
      <c r="F7" s="10"/>
    </row>
    <row r="8" spans="2:6" ht="18" customHeight="1">
      <c r="B8" s="10"/>
      <c r="C8" s="10"/>
      <c r="D8" s="21"/>
      <c r="E8" s="15" t="s">
        <v>92</v>
      </c>
      <c r="F8" s="10"/>
    </row>
    <row r="9" spans="1:6" ht="18" customHeight="1">
      <c r="A9" s="22" t="s">
        <v>93</v>
      </c>
      <c r="B9" s="22"/>
      <c r="C9" s="22"/>
      <c r="D9" s="22"/>
      <c r="E9" s="23"/>
      <c r="F9" s="10"/>
    </row>
    <row r="10" spans="1:6" ht="18" customHeight="1">
      <c r="A10" s="9" t="s">
        <v>94</v>
      </c>
      <c r="B10" s="10"/>
      <c r="C10" s="10"/>
      <c r="D10" s="10"/>
      <c r="E10" s="10"/>
      <c r="F10" s="10"/>
    </row>
    <row r="11" spans="2:6" ht="18" customHeight="1">
      <c r="B11" s="10"/>
      <c r="C11" s="10"/>
      <c r="D11" s="10"/>
      <c r="E11" s="10"/>
      <c r="F11" s="10"/>
    </row>
    <row r="12" spans="1:6" ht="18" customHeight="1">
      <c r="A12" s="10" t="s">
        <v>95</v>
      </c>
      <c r="B12" s="354"/>
      <c r="C12" s="354"/>
      <c r="D12" s="355"/>
      <c r="E12" s="24"/>
      <c r="F12" s="10"/>
    </row>
    <row r="13" spans="1:6" ht="18" customHeight="1">
      <c r="A13" s="10"/>
      <c r="B13" s="10"/>
      <c r="C13" s="10"/>
      <c r="D13" s="10"/>
      <c r="E13" s="25" t="s">
        <v>96</v>
      </c>
      <c r="F13" s="10"/>
    </row>
    <row r="14" spans="1:6" ht="18" customHeight="1">
      <c r="A14" s="10" t="s">
        <v>97</v>
      </c>
      <c r="B14" s="354"/>
      <c r="C14" s="354"/>
      <c r="D14" s="355"/>
      <c r="E14" s="16"/>
      <c r="F14" s="10"/>
    </row>
    <row r="15" spans="2:6" ht="18" customHeight="1">
      <c r="B15" s="10"/>
      <c r="C15" s="10"/>
      <c r="D15" s="10"/>
      <c r="E15" s="10"/>
      <c r="F15" s="10"/>
    </row>
    <row r="16" spans="1:6" ht="18" customHeight="1">
      <c r="A16" s="26" t="s">
        <v>98</v>
      </c>
      <c r="B16" s="26" t="s">
        <v>99</v>
      </c>
      <c r="C16" s="27" t="s">
        <v>100</v>
      </c>
      <c r="D16" s="28" t="s">
        <v>101</v>
      </c>
      <c r="E16" s="29" t="s">
        <v>102</v>
      </c>
      <c r="F16" s="10"/>
    </row>
    <row r="17" spans="1:6" ht="18" customHeight="1">
      <c r="A17" s="30">
        <v>103022</v>
      </c>
      <c r="B17" s="32">
        <v>710001</v>
      </c>
      <c r="C17" s="33">
        <v>160</v>
      </c>
      <c r="D17" s="34"/>
      <c r="E17" s="35" t="s">
        <v>108</v>
      </c>
      <c r="F17" s="10"/>
    </row>
    <row r="18" spans="1:6" ht="18" customHeight="1">
      <c r="A18" s="30">
        <v>270555</v>
      </c>
      <c r="B18" s="32">
        <v>560106</v>
      </c>
      <c r="C18" s="33"/>
      <c r="D18" s="34">
        <v>160</v>
      </c>
      <c r="E18" s="36" t="s">
        <v>109</v>
      </c>
      <c r="F18" s="10"/>
    </row>
    <row r="19" spans="1:6" ht="18" customHeight="1">
      <c r="A19" s="30"/>
      <c r="B19" s="31"/>
      <c r="C19" s="33"/>
      <c r="D19" s="34"/>
      <c r="E19" s="23"/>
      <c r="F19" s="10"/>
    </row>
    <row r="20" spans="1:6" ht="18" customHeight="1">
      <c r="A20" s="37"/>
      <c r="B20" s="38"/>
      <c r="C20" s="33"/>
      <c r="D20" s="34"/>
      <c r="E20" s="23"/>
      <c r="F20" s="10"/>
    </row>
    <row r="21" spans="1:6" ht="18" customHeight="1">
      <c r="A21" s="30"/>
      <c r="B21" s="31"/>
      <c r="C21" s="33"/>
      <c r="D21" s="34"/>
      <c r="E21" s="23"/>
      <c r="F21" s="10"/>
    </row>
    <row r="22" spans="1:6" ht="18" customHeight="1">
      <c r="A22" s="37"/>
      <c r="B22" s="38"/>
      <c r="C22" s="33"/>
      <c r="D22" s="34"/>
      <c r="E22" s="23"/>
      <c r="F22" s="10"/>
    </row>
    <row r="23" spans="1:6" ht="18" customHeight="1">
      <c r="A23" s="37"/>
      <c r="B23" s="38"/>
      <c r="C23" s="33"/>
      <c r="D23" s="34"/>
      <c r="E23" s="23"/>
      <c r="F23" s="10"/>
    </row>
    <row r="24" spans="1:6" ht="18" customHeight="1">
      <c r="A24" s="30"/>
      <c r="B24" s="31"/>
      <c r="C24" s="33"/>
      <c r="D24" s="34"/>
      <c r="E24" s="23"/>
      <c r="F24" s="10"/>
    </row>
    <row r="25" spans="1:6" ht="18" customHeight="1">
      <c r="A25" s="37"/>
      <c r="B25" s="38"/>
      <c r="C25" s="33"/>
      <c r="D25" s="34"/>
      <c r="E25" s="23"/>
      <c r="F25" s="10"/>
    </row>
    <row r="26" spans="1:6" ht="18" customHeight="1">
      <c r="A26" s="37"/>
      <c r="B26" s="38"/>
      <c r="C26" s="33"/>
      <c r="D26" s="34"/>
      <c r="E26" s="23"/>
      <c r="F26" s="10"/>
    </row>
    <row r="27" spans="1:6" ht="18" customHeight="1">
      <c r="A27" s="30"/>
      <c r="B27" s="31"/>
      <c r="C27" s="33"/>
      <c r="D27" s="34"/>
      <c r="E27" s="23"/>
      <c r="F27" s="10"/>
    </row>
    <row r="28" spans="1:6" ht="18" customHeight="1">
      <c r="A28" s="37"/>
      <c r="B28" s="38"/>
      <c r="C28" s="33"/>
      <c r="D28" s="34"/>
      <c r="E28" s="23"/>
      <c r="F28" s="10"/>
    </row>
    <row r="29" spans="1:6" ht="18" customHeight="1">
      <c r="A29" s="30"/>
      <c r="B29" s="31"/>
      <c r="C29" s="39"/>
      <c r="D29" s="40"/>
      <c r="E29" s="23"/>
      <c r="F29" s="10"/>
    </row>
    <row r="30" spans="1:6" ht="18" customHeight="1">
      <c r="A30" s="30"/>
      <c r="B30" s="31"/>
      <c r="C30" s="40"/>
      <c r="D30" s="41"/>
      <c r="E30" s="23"/>
      <c r="F30" s="10"/>
    </row>
    <row r="31" spans="1:6" ht="18" customHeight="1">
      <c r="A31" s="37"/>
      <c r="B31" s="38"/>
      <c r="C31" s="33"/>
      <c r="D31" s="34"/>
      <c r="E31" s="23"/>
      <c r="F31" s="10"/>
    </row>
    <row r="32" spans="1:6" ht="18" customHeight="1">
      <c r="A32" s="37" t="s">
        <v>0</v>
      </c>
      <c r="B32" s="38" t="s">
        <v>0</v>
      </c>
      <c r="C32" s="33"/>
      <c r="D32" s="34" t="s">
        <v>0</v>
      </c>
      <c r="E32" s="23"/>
      <c r="F32" s="10"/>
    </row>
    <row r="33" spans="1:6" ht="18" customHeight="1">
      <c r="A33" s="37"/>
      <c r="B33" s="38"/>
      <c r="C33" s="33"/>
      <c r="D33" s="34"/>
      <c r="E33" s="23"/>
      <c r="F33" s="10"/>
    </row>
    <row r="34" spans="1:6" ht="18" customHeight="1" thickBot="1">
      <c r="A34" s="42" t="s">
        <v>103</v>
      </c>
      <c r="B34" s="43" t="s">
        <v>104</v>
      </c>
      <c r="C34" s="44">
        <f>SUM(C17:C33)</f>
        <v>160</v>
      </c>
      <c r="D34" s="45">
        <f>SUM(D17:D33)</f>
        <v>160</v>
      </c>
      <c r="E34" s="46">
        <f>C34+D34</f>
        <v>320</v>
      </c>
      <c r="F34" s="10"/>
    </row>
    <row r="35" spans="2:6" ht="18" customHeight="1">
      <c r="B35" s="10"/>
      <c r="C35" s="10"/>
      <c r="D35" s="10"/>
      <c r="E35" s="10"/>
      <c r="F35" s="10"/>
    </row>
    <row r="36" spans="1:6" ht="18" customHeight="1">
      <c r="A36" s="47" t="s">
        <v>105</v>
      </c>
      <c r="B36" s="48"/>
      <c r="C36" s="48"/>
      <c r="D36" s="49"/>
      <c r="E36" s="50" t="s">
        <v>106</v>
      </c>
      <c r="F36" s="10"/>
    </row>
    <row r="37" spans="1:6" ht="18" customHeight="1">
      <c r="A37" s="51" t="s">
        <v>154</v>
      </c>
      <c r="B37" s="22"/>
      <c r="C37" s="22"/>
      <c r="D37" s="23"/>
      <c r="E37" s="14" t="s">
        <v>107</v>
      </c>
      <c r="F37" s="10"/>
    </row>
    <row r="38" spans="1:6" ht="18" customHeight="1">
      <c r="A38" s="8" t="s">
        <v>153</v>
      </c>
      <c r="B38" s="22"/>
      <c r="C38" s="22"/>
      <c r="D38" s="23"/>
      <c r="E38" s="25"/>
      <c r="F38" s="10"/>
    </row>
    <row r="39" spans="1:6" ht="18" customHeight="1">
      <c r="A39" s="8" t="s">
        <v>110</v>
      </c>
      <c r="B39" s="22"/>
      <c r="C39" s="22"/>
      <c r="D39" s="23"/>
      <c r="E39" s="25"/>
      <c r="F39" s="10"/>
    </row>
    <row r="40" spans="1:6" ht="18" customHeight="1">
      <c r="A40" s="52" t="s">
        <v>156</v>
      </c>
      <c r="B40" s="22"/>
      <c r="C40" s="22"/>
      <c r="D40" s="23"/>
      <c r="E40" s="25"/>
      <c r="F40" s="10"/>
    </row>
    <row r="41" spans="1:6" ht="18" customHeight="1">
      <c r="A41" s="53" t="s">
        <v>155</v>
      </c>
      <c r="B41" s="22"/>
      <c r="C41" s="22"/>
      <c r="D41" s="23"/>
      <c r="E41" s="25"/>
      <c r="F41" s="10"/>
    </row>
    <row r="42" spans="1:6" ht="18" customHeight="1">
      <c r="A42" s="100" t="s">
        <v>157</v>
      </c>
      <c r="B42" s="22"/>
      <c r="C42" s="22"/>
      <c r="D42" s="23"/>
      <c r="E42" s="16"/>
      <c r="F42" s="10"/>
    </row>
    <row r="43" spans="2:6" ht="15.75">
      <c r="B43" s="10"/>
      <c r="C43" s="10"/>
      <c r="D43" s="10"/>
      <c r="E43" s="10"/>
      <c r="F43" s="10"/>
    </row>
  </sheetData>
  <sheetProtection/>
  <mergeCells count="2">
    <mergeCell ref="B12:D12"/>
    <mergeCell ref="B14:D14"/>
  </mergeCells>
  <printOptions/>
  <pageMargins left="0.5" right="0.5" top="0.5" bottom="0.5"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Socorro, 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Adams</dc:creator>
  <cp:keywords/>
  <dc:description/>
  <cp:lastModifiedBy>Reviewer</cp:lastModifiedBy>
  <cp:lastPrinted>2010-06-09T15:25:49Z</cp:lastPrinted>
  <dcterms:created xsi:type="dcterms:W3CDTF">2007-10-09T14:30:38Z</dcterms:created>
  <dcterms:modified xsi:type="dcterms:W3CDTF">2011-01-10T22:07:57Z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